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Nunami\Desktop\Appendix\計算例\"/>
    </mc:Choice>
  </mc:AlternateContent>
  <bookViews>
    <workbookView xWindow="390" yWindow="270" windowWidth="12555" windowHeight="10530" activeTab="9"/>
  </bookViews>
  <sheets>
    <sheet name="図13.1左" sheetId="5" r:id="rId1"/>
    <sheet name="図13.1中" sheetId="6" r:id="rId2"/>
    <sheet name="図13.1右" sheetId="7" r:id="rId3"/>
    <sheet name="図13.3" sheetId="8" r:id="rId4"/>
    <sheet name="§14_15_年齢_体重_成績" sheetId="11" r:id="rId5"/>
    <sheet name="図14.4_信頼区間_計算" sheetId="13" r:id="rId6"/>
    <sheet name="図14.4_信頼区間_図" sheetId="12" r:id="rId7"/>
    <sheet name="§15 偏相関" sheetId="18" r:id="rId8"/>
    <sheet name="§16 重回帰分析の計算例" sheetId="16" r:id="rId9"/>
    <sheet name="図16_2" sheetId="15" r:id="rId10"/>
  </sheets>
  <definedNames>
    <definedName name="solver_eng" localSheetId="7" hidden="1">1</definedName>
    <definedName name="solver_neg" localSheetId="7" hidden="1">1</definedName>
    <definedName name="solver_num" localSheetId="7" hidden="1">0</definedName>
    <definedName name="solver_opt" localSheetId="7" hidden="1">'§15 偏相関'!$M$5</definedName>
    <definedName name="solver_typ" localSheetId="7" hidden="1">1</definedName>
    <definedName name="solver_val" localSheetId="7" hidden="1">0</definedName>
    <definedName name="solver_ver" localSheetId="7" hidden="1">3</definedName>
  </definedNames>
  <calcPr calcId="152511"/>
</workbook>
</file>

<file path=xl/calcChain.xml><?xml version="1.0" encoding="utf-8"?>
<calcChain xmlns="http://schemas.openxmlformats.org/spreadsheetml/2006/main">
  <c r="H11" i="18" l="1"/>
  <c r="H10" i="18"/>
  <c r="H9" i="18"/>
  <c r="H20" i="18" l="1"/>
  <c r="E31" i="8"/>
  <c r="D32" i="8"/>
  <c r="E31" i="6"/>
  <c r="D32" i="6"/>
  <c r="E31" i="5"/>
  <c r="D32" i="7" l="1"/>
  <c r="E31" i="7"/>
  <c r="D32" i="5" l="1"/>
  <c r="B25" i="13" l="1"/>
  <c r="D23" i="15" l="1"/>
  <c r="D31" i="15"/>
  <c r="D11" i="15"/>
  <c r="D17" i="15"/>
  <c r="D27" i="15"/>
  <c r="D29" i="15"/>
  <c r="D33" i="15"/>
  <c r="D9" i="15"/>
  <c r="D7" i="15"/>
  <c r="D25" i="15"/>
  <c r="D16" i="15"/>
  <c r="D20" i="15"/>
  <c r="D10" i="15"/>
  <c r="D26" i="15"/>
  <c r="D28" i="15"/>
  <c r="D8" i="15"/>
  <c r="D12" i="15"/>
  <c r="D22" i="15"/>
  <c r="D32" i="15"/>
  <c r="D24" i="15" l="1"/>
  <c r="D14" i="15"/>
  <c r="D30" i="15"/>
  <c r="D13" i="15"/>
  <c r="D35" i="15"/>
  <c r="D36" i="15"/>
  <c r="D34" i="15"/>
  <c r="D18" i="15"/>
  <c r="D21" i="15"/>
  <c r="D15" i="15"/>
  <c r="D19" i="15"/>
  <c r="B24" i="13" l="1"/>
  <c r="C17" i="13"/>
  <c r="B17" i="13"/>
  <c r="E13" i="13" s="1"/>
  <c r="D15" i="13"/>
  <c r="D14" i="13"/>
  <c r="D13" i="13"/>
  <c r="D12" i="13"/>
  <c r="D11" i="13"/>
  <c r="D10" i="13"/>
  <c r="D9" i="13"/>
  <c r="D8" i="13"/>
  <c r="M11" i="13" l="1"/>
  <c r="M15" i="13"/>
  <c r="M13" i="13"/>
  <c r="M10" i="13"/>
  <c r="M8" i="13"/>
  <c r="M12" i="13"/>
  <c r="M19" i="13" s="1"/>
  <c r="M20" i="13" s="1"/>
  <c r="M9" i="13"/>
  <c r="M14" i="13"/>
  <c r="E10" i="13"/>
  <c r="E14" i="13"/>
  <c r="E11" i="13"/>
  <c r="E15" i="13"/>
  <c r="E8" i="13"/>
  <c r="E12" i="13"/>
  <c r="E9" i="13"/>
  <c r="K12" i="13" l="1"/>
  <c r="E20" i="13"/>
  <c r="E21" i="13" s="1"/>
  <c r="M21" i="13"/>
  <c r="I8" i="13"/>
  <c r="H9" i="13"/>
  <c r="G10" i="13"/>
  <c r="J11" i="13"/>
  <c r="F12" i="13"/>
  <c r="H10" i="13"/>
  <c r="K11" i="13"/>
  <c r="G12" i="13"/>
  <c r="E19" i="13"/>
  <c r="K15" i="13" s="1"/>
  <c r="F9" i="13" l="1"/>
  <c r="G11" i="13"/>
  <c r="G8" i="13"/>
  <c r="I9" i="13"/>
  <c r="F11" i="13"/>
  <c r="K8" i="13"/>
  <c r="K14" i="13"/>
  <c r="J13" i="13"/>
  <c r="F13" i="13"/>
  <c r="K13" i="13"/>
  <c r="J10" i="13"/>
  <c r="I13" i="13"/>
  <c r="H15" i="13"/>
  <c r="J8" i="13"/>
  <c r="F14" i="13"/>
  <c r="H13" i="13"/>
  <c r="G13" i="13"/>
  <c r="F10" i="13"/>
  <c r="H12" i="13"/>
  <c r="J14" i="13"/>
  <c r="J15" i="13"/>
  <c r="I15" i="13"/>
  <c r="G14" i="13"/>
  <c r="H11" i="13"/>
  <c r="I11" i="13"/>
  <c r="H8" i="13"/>
  <c r="H14" i="13"/>
  <c r="F8" i="13"/>
  <c r="G15" i="13"/>
  <c r="G9" i="13"/>
  <c r="F15" i="13"/>
  <c r="J12" i="13"/>
  <c r="K9" i="13"/>
  <c r="K10" i="13"/>
  <c r="I12" i="13"/>
  <c r="I10" i="13"/>
  <c r="I14" i="13"/>
  <c r="J9" i="13"/>
</calcChain>
</file>

<file path=xl/sharedStrings.xml><?xml version="1.0" encoding="utf-8"?>
<sst xmlns="http://schemas.openxmlformats.org/spreadsheetml/2006/main" count="138" uniqueCount="95">
  <si>
    <t>X</t>
    <phoneticPr fontId="1"/>
  </si>
  <si>
    <t>Y3</t>
    <phoneticPr fontId="1"/>
  </si>
  <si>
    <t>X</t>
  </si>
  <si>
    <t>Y1</t>
  </si>
  <si>
    <t>Y2</t>
  </si>
  <si>
    <t>Y3</t>
  </si>
  <si>
    <t>Y4</t>
    <phoneticPr fontId="1"/>
  </si>
  <si>
    <t>Y4</t>
  </si>
  <si>
    <t>図13.1左</t>
    <rPh sb="0" eb="1">
      <t>ズ</t>
    </rPh>
    <rPh sb="5" eb="6">
      <t>ヒダリ</t>
    </rPh>
    <phoneticPr fontId="1"/>
  </si>
  <si>
    <t>図13.1中</t>
    <rPh sb="0" eb="1">
      <t>ズ</t>
    </rPh>
    <rPh sb="5" eb="6">
      <t>ナカ</t>
    </rPh>
    <phoneticPr fontId="1"/>
  </si>
  <si>
    <t>図13.1右</t>
    <rPh sb="0" eb="1">
      <t>ズ</t>
    </rPh>
    <rPh sb="5" eb="6">
      <t>ミギ</t>
    </rPh>
    <phoneticPr fontId="1"/>
  </si>
  <si>
    <t>図13.3</t>
    <rPh sb="0" eb="1">
      <t>ズ</t>
    </rPh>
    <phoneticPr fontId="1"/>
  </si>
  <si>
    <t>年齢</t>
    <rPh sb="0" eb="2">
      <t>ネンレイ</t>
    </rPh>
    <phoneticPr fontId="4"/>
  </si>
  <si>
    <t>体重</t>
    <rPh sb="0" eb="2">
      <t>タイジュウ</t>
    </rPh>
    <phoneticPr fontId="4"/>
  </si>
  <si>
    <t>成績</t>
    <rPh sb="0" eb="2">
      <t>セイセキ</t>
    </rPh>
    <phoneticPr fontId="4"/>
  </si>
  <si>
    <t>ｘ</t>
    <phoneticPr fontId="1"/>
  </si>
  <si>
    <t>ｙ</t>
    <phoneticPr fontId="1"/>
  </si>
  <si>
    <t>low</t>
    <phoneticPr fontId="1"/>
  </si>
  <si>
    <t>up</t>
    <phoneticPr fontId="1"/>
  </si>
  <si>
    <t>図14.4</t>
    <rPh sb="0" eb="1">
      <t>ズ</t>
    </rPh>
    <phoneticPr fontId="1"/>
  </si>
  <si>
    <t>ｘ</t>
    <phoneticPr fontId="1"/>
  </si>
  <si>
    <t>ｙ</t>
    <phoneticPr fontId="1"/>
  </si>
  <si>
    <t>yk_bar</t>
    <phoneticPr fontId="1"/>
  </si>
  <si>
    <t>(X-X_bar)^2</t>
    <phoneticPr fontId="1"/>
  </si>
  <si>
    <t>low</t>
    <phoneticPr fontId="1"/>
  </si>
  <si>
    <t>up</t>
    <phoneticPr fontId="1"/>
  </si>
  <si>
    <t>平均</t>
    <rPh sb="0" eb="2">
      <t>ヘイキン</t>
    </rPh>
    <phoneticPr fontId="1"/>
  </si>
  <si>
    <t>偏回帰係数</t>
  </si>
  <si>
    <t>Sxx</t>
    <phoneticPr fontId="1"/>
  </si>
  <si>
    <t>Se/(n-2)</t>
    <phoneticPr fontId="1"/>
  </si>
  <si>
    <t>n</t>
    <phoneticPr fontId="1"/>
  </si>
  <si>
    <t>σ_hat</t>
    <phoneticPr fontId="1"/>
  </si>
  <si>
    <t>α/2</t>
    <phoneticPr fontId="1"/>
  </si>
  <si>
    <t>t(6, α/2)</t>
    <phoneticPr fontId="1"/>
  </si>
  <si>
    <t>予測値</t>
    <rPh sb="0" eb="3">
      <t>ヨソクチ</t>
    </rPh>
    <phoneticPr fontId="4"/>
  </si>
  <si>
    <t>重回帰による予測
Y=-4.228+1.153*age-0.0591*weight</t>
    <rPh sb="0" eb="3">
      <t>ジュウカイキ</t>
    </rPh>
    <rPh sb="6" eb="8">
      <t>ヨソク</t>
    </rPh>
    <phoneticPr fontId="1"/>
  </si>
  <si>
    <t>α</t>
    <phoneticPr fontId="1"/>
  </si>
  <si>
    <t>F(2,n-2;α)</t>
    <phoneticPr fontId="1"/>
  </si>
  <si>
    <t>(y-yk_bar)^2</t>
    <phoneticPr fontId="1"/>
  </si>
  <si>
    <t>Se</t>
    <phoneticPr fontId="1"/>
  </si>
  <si>
    <t>Se/(n-2)</t>
    <phoneticPr fontId="1"/>
  </si>
  <si>
    <t>Yの信頼区間</t>
    <rPh sb="2" eb="4">
      <t>シンライ</t>
    </rPh>
    <rPh sb="4" eb="6">
      <t>クカン</t>
    </rPh>
    <phoneticPr fontId="1"/>
  </si>
  <si>
    <t>Yの予測区間</t>
    <rPh sb="2" eb="4">
      <t>ヨソク</t>
    </rPh>
    <rPh sb="4" eb="6">
      <t>クカン</t>
    </rPh>
    <phoneticPr fontId="1"/>
  </si>
  <si>
    <t>回帰直線の信頼区間</t>
    <rPh sb="0" eb="2">
      <t>カイキ</t>
    </rPh>
    <rPh sb="2" eb="4">
      <t>チョクセン</t>
    </rPh>
    <rPh sb="5" eb="7">
      <t>シンライ</t>
    </rPh>
    <rPh sb="7" eb="9">
      <t>クカン</t>
    </rPh>
    <phoneticPr fontId="1"/>
  </si>
  <si>
    <t>さまざまな信頼区間の計算
（セルを選択すると数式が見られます）</t>
    <rPh sb="5" eb="7">
      <t>シンライ</t>
    </rPh>
    <rPh sb="7" eb="9">
      <t>クカン</t>
    </rPh>
    <rPh sb="10" eb="12">
      <t>ケイサン</t>
    </rPh>
    <rPh sb="17" eb="19">
      <t>センタク</t>
    </rPh>
    <rPh sb="22" eb="24">
      <t>スウシキ</t>
    </rPh>
    <rPh sb="25" eb="26">
      <t>ミ</t>
    </rPh>
    <phoneticPr fontId="1"/>
  </si>
  <si>
    <t>信頼区間の図</t>
    <rPh sb="0" eb="2">
      <t>シンライ</t>
    </rPh>
    <rPh sb="2" eb="4">
      <t>クカン</t>
    </rPh>
    <rPh sb="5" eb="6">
      <t>ズ</t>
    </rPh>
    <phoneticPr fontId="1"/>
  </si>
  <si>
    <t>回帰直線</t>
    <rPh sb="0" eb="2">
      <t>カイキ</t>
    </rPh>
    <rPh sb="2" eb="4">
      <t>チョクセン</t>
    </rPh>
    <phoneticPr fontId="1"/>
  </si>
  <si>
    <t>概要</t>
  </si>
  <si>
    <t>回帰統計</t>
  </si>
  <si>
    <t>重相関 R</t>
  </si>
  <si>
    <t>重決定 R2</t>
  </si>
  <si>
    <t>補正 R2</t>
  </si>
  <si>
    <t>標準誤差</t>
  </si>
  <si>
    <t>観測数</t>
  </si>
  <si>
    <t>分散分析表</t>
  </si>
  <si>
    <t>回帰</t>
  </si>
  <si>
    <t>残差</t>
  </si>
  <si>
    <t>合計</t>
  </si>
  <si>
    <t>切片</t>
  </si>
  <si>
    <t>自由度</t>
  </si>
  <si>
    <t>変動</t>
  </si>
  <si>
    <t>分散</t>
  </si>
  <si>
    <t>観測された分散比</t>
  </si>
  <si>
    <t>有意 F</t>
  </si>
  <si>
    <t>係数</t>
  </si>
  <si>
    <t xml:space="preserve">t </t>
  </si>
  <si>
    <t>P-値</t>
  </si>
  <si>
    <t>下限 95%</t>
  </si>
  <si>
    <t>上限 95%</t>
  </si>
  <si>
    <t>下限 95.0%</t>
  </si>
  <si>
    <t>上限 95.0%</t>
  </si>
  <si>
    <t>年齢</t>
  </si>
  <si>
    <t>体重</t>
  </si>
  <si>
    <t>残差出力</t>
  </si>
  <si>
    <t>観測値</t>
  </si>
  <si>
    <t>予測値: 成績</t>
  </si>
  <si>
    <t>標準残差</t>
  </si>
  <si>
    <t>Excel による重回帰分析の例</t>
    <rPh sb="9" eb="12">
      <t>ジュウカイキ</t>
    </rPh>
    <rPh sb="12" eb="14">
      <t>ブンセキ</t>
    </rPh>
    <rPh sb="15" eb="16">
      <t>レイ</t>
    </rPh>
    <phoneticPr fontId="1"/>
  </si>
  <si>
    <t>　①　データを入力する</t>
    <rPh sb="7" eb="9">
      <t>ニュウリョク</t>
    </rPh>
    <phoneticPr fontId="1"/>
  </si>
  <si>
    <t>　③　XとYの範囲を指定し、適当なオプションを選んで「OK」</t>
    <rPh sb="7" eb="9">
      <t>ハンイ</t>
    </rPh>
    <rPh sb="10" eb="12">
      <t>シテイ</t>
    </rPh>
    <rPh sb="14" eb="16">
      <t>テキトウ</t>
    </rPh>
    <rPh sb="23" eb="24">
      <t>エラ</t>
    </rPh>
    <phoneticPr fontId="1"/>
  </si>
  <si>
    <t>　④　解析結果を読む　⇔　図16.3</t>
    <rPh sb="3" eb="5">
      <t>カイセキ</t>
    </rPh>
    <rPh sb="5" eb="7">
      <t>ケッカ</t>
    </rPh>
    <rPh sb="8" eb="9">
      <t>ヨ</t>
    </rPh>
    <rPh sb="13" eb="14">
      <t>ズ</t>
    </rPh>
    <phoneticPr fontId="1"/>
  </si>
  <si>
    <t>Excel による偏相関係数の計算例</t>
    <rPh sb="9" eb="10">
      <t>ヘン</t>
    </rPh>
    <rPh sb="10" eb="12">
      <t>ソウカン</t>
    </rPh>
    <rPh sb="12" eb="14">
      <t>ケイスウ</t>
    </rPh>
    <rPh sb="15" eb="17">
      <t>ケイサン</t>
    </rPh>
    <rPh sb="17" eb="18">
      <t>レイ</t>
    </rPh>
    <phoneticPr fontId="1"/>
  </si>
  <si>
    <t>r_XY</t>
    <phoneticPr fontId="1"/>
  </si>
  <si>
    <t>r_AX</t>
    <phoneticPr fontId="1"/>
  </si>
  <si>
    <t>r_AY</t>
    <phoneticPr fontId="1"/>
  </si>
  <si>
    <t>A</t>
    <phoneticPr fontId="1"/>
  </si>
  <si>
    <t>X</t>
    <phoneticPr fontId="1"/>
  </si>
  <si>
    <t>Y</t>
    <phoneticPr fontId="1"/>
  </si>
  <si>
    <t>　②　3つの相関係数を correl 関数を使って計算する</t>
    <rPh sb="6" eb="8">
      <t>ソウカン</t>
    </rPh>
    <rPh sb="8" eb="10">
      <t>ケイスウ</t>
    </rPh>
    <rPh sb="19" eb="21">
      <t>カンスウ</t>
    </rPh>
    <rPh sb="22" eb="23">
      <t>ツカ</t>
    </rPh>
    <rPh sb="25" eb="27">
      <t>ケイサン</t>
    </rPh>
    <phoneticPr fontId="1"/>
  </si>
  <si>
    <t>　③　偏相関係数の定義に基づき、計算をする</t>
    <rPh sb="3" eb="4">
      <t>ヘン</t>
    </rPh>
    <rPh sb="4" eb="6">
      <t>ソウカン</t>
    </rPh>
    <rPh sb="6" eb="8">
      <t>ケイスウ</t>
    </rPh>
    <rPh sb="9" eb="11">
      <t>テイギ</t>
    </rPh>
    <rPh sb="12" eb="13">
      <t>モト</t>
    </rPh>
    <rPh sb="16" eb="18">
      <t>ケイサン</t>
    </rPh>
    <phoneticPr fontId="1"/>
  </si>
  <si>
    <t>r_XY,A</t>
    <phoneticPr fontId="1"/>
  </si>
  <si>
    <t>相関係数の計算
（緑色のセルを選択すると計算式が見えます)
(薄青色のセルのデータを変更すると相関係数も変わります)
（図も変わりますが、図中の r の値は変わりません）</t>
    <rPh sb="0" eb="2">
      <t>ソウカン</t>
    </rPh>
    <rPh sb="2" eb="4">
      <t>ケイスウ</t>
    </rPh>
    <rPh sb="5" eb="7">
      <t>ケイサン</t>
    </rPh>
    <rPh sb="31" eb="32">
      <t>ウス</t>
    </rPh>
    <rPh sb="32" eb="34">
      <t>アオイロ</t>
    </rPh>
    <rPh sb="42" eb="44">
      <t>ヘンコウ</t>
    </rPh>
    <rPh sb="47" eb="49">
      <t>ソウカン</t>
    </rPh>
    <rPh sb="49" eb="51">
      <t>ケイスウ</t>
    </rPh>
    <rPh sb="52" eb="53">
      <t>カ</t>
    </rPh>
    <rPh sb="60" eb="61">
      <t>ズ</t>
    </rPh>
    <rPh sb="62" eb="63">
      <t>カ</t>
    </rPh>
    <rPh sb="69" eb="70">
      <t>ズ</t>
    </rPh>
    <rPh sb="70" eb="71">
      <t>チュウ</t>
    </rPh>
    <rPh sb="76" eb="77">
      <t>アタイ</t>
    </rPh>
    <rPh sb="78" eb="79">
      <t>カ</t>
    </rPh>
    <phoneticPr fontId="1"/>
  </si>
  <si>
    <t>　②　「データ」リボンから「データ分析」⇒「回帰分析」を選択</t>
    <rPh sb="17" eb="19">
      <t>ブンセキ</t>
    </rPh>
    <rPh sb="22" eb="24">
      <t>カイキ</t>
    </rPh>
    <rPh sb="24" eb="26">
      <t>ブンセキ</t>
    </rPh>
    <rPh sb="28" eb="30">
      <t>センタク</t>
    </rPh>
    <phoneticPr fontId="1"/>
  </si>
  <si>
    <t>年齢、体重 vs 成績のデータ
年齢 vs 体重の散布図</t>
    <rPh sb="0" eb="2">
      <t>ネンレイ</t>
    </rPh>
    <rPh sb="3" eb="5">
      <t>タイジュウ</t>
    </rPh>
    <rPh sb="9" eb="11">
      <t>セイセキ</t>
    </rPh>
    <rPh sb="25" eb="28">
      <t>サンプズ</t>
    </rPh>
    <phoneticPr fontId="1"/>
  </si>
  <si>
    <t>　注：ここでは重回帰式による予測の例を説明するために、
　　　年齢、体重とも説明変数としたが、体重は成績とは
　　　関連がみられないので、通常は体重を除いて再度、
　　　回帰分析を行い、その結果を使って予測を行う。</t>
    <rPh sb="1" eb="2">
      <t>チュウ</t>
    </rPh>
    <rPh sb="7" eb="10">
      <t>ジュウカイキ</t>
    </rPh>
    <rPh sb="10" eb="11">
      <t>シキ</t>
    </rPh>
    <rPh sb="14" eb="16">
      <t>ヨソク</t>
    </rPh>
    <rPh sb="17" eb="18">
      <t>レイ</t>
    </rPh>
    <rPh sb="19" eb="21">
      <t>セツメイ</t>
    </rPh>
    <rPh sb="31" eb="33">
      <t>ネンレイ</t>
    </rPh>
    <rPh sb="34" eb="36">
      <t>タイジュウ</t>
    </rPh>
    <rPh sb="38" eb="40">
      <t>セツメイ</t>
    </rPh>
    <rPh sb="40" eb="42">
      <t>ヘンスウ</t>
    </rPh>
    <rPh sb="47" eb="49">
      <t>タイジュウ</t>
    </rPh>
    <rPh sb="50" eb="52">
      <t>セイセキ</t>
    </rPh>
    <rPh sb="58" eb="60">
      <t>カンレン</t>
    </rPh>
    <rPh sb="69" eb="71">
      <t>ツウジョウ</t>
    </rPh>
    <rPh sb="72" eb="74">
      <t>タイジュウ</t>
    </rPh>
    <rPh sb="75" eb="76">
      <t>ノゾ</t>
    </rPh>
    <rPh sb="78" eb="80">
      <t>サイド</t>
    </rPh>
    <rPh sb="85" eb="87">
      <t>カイキ</t>
    </rPh>
    <rPh sb="87" eb="89">
      <t>ブンセキ</t>
    </rPh>
    <rPh sb="90" eb="91">
      <t>オコナ</t>
    </rPh>
    <rPh sb="95" eb="97">
      <t>ケッカ</t>
    </rPh>
    <rPh sb="98" eb="99">
      <t>ツカ</t>
    </rPh>
    <rPh sb="101" eb="103">
      <t>ヨソク</t>
    </rPh>
    <rPh sb="104" eb="105">
      <t>オコナ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</si>
</sst>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000_ "/>
    <numFmt numFmtId="177" formatCode="0.00_);[Red]\(0.00\)"/>
    <numFmt numFmtId="178" formatCode="0.00_ "/>
    <numFmt numFmtId="179" formatCode="0.000_ "/>
    <numFmt numFmtId="180" formatCode="0.000"/>
    <numFmt numFmtId="181" formatCode="0.0000"/>
    <numFmt numFmtId="182" formatCode="0.000_);[Red]\(0.000\)"/>
  </numFmts>
  <fonts count="5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2"/>
      <color theme="1"/>
      <name val="メイリオ"/>
      <family val="2"/>
      <charset val="128"/>
    </font>
    <font>
      <sz val="12"/>
      <color theme="1"/>
      <name val="メイリオ"/>
      <family val="3"/>
      <charset val="128"/>
    </font>
    <font>
      <sz val="6"/>
      <name val="ＭＳ Ｐゴシック"/>
      <family val="2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8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/>
    </xf>
    <xf numFmtId="178" fontId="0" fillId="0" borderId="0" xfId="0" applyNumberFormat="1">
      <alignment vertical="center"/>
    </xf>
    <xf numFmtId="0" fontId="0" fillId="0" borderId="9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79" fontId="0" fillId="5" borderId="1" xfId="0" applyNumberFormat="1" applyFill="1" applyBorder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9" fontId="0" fillId="0" borderId="8" xfId="0" applyNumberFormat="1" applyBorder="1" applyAlignment="1">
      <alignment horizontal="center" vertical="center"/>
    </xf>
    <xf numFmtId="181" fontId="0" fillId="3" borderId="1" xfId="0" applyNumberFormat="1" applyFill="1" applyBorder="1" applyAlignment="1">
      <alignment horizontal="center" vertical="center"/>
    </xf>
    <xf numFmtId="181" fontId="0" fillId="0" borderId="0" xfId="0" applyNumberFormat="1">
      <alignment vertical="center"/>
    </xf>
    <xf numFmtId="178" fontId="0" fillId="3" borderId="1" xfId="0" applyNumberFormat="1" applyFill="1" applyBorder="1">
      <alignment vertical="center"/>
    </xf>
    <xf numFmtId="179" fontId="0" fillId="7" borderId="0" xfId="0" applyNumberFormat="1" applyFill="1" applyAlignment="1">
      <alignment horizontal="center" vertical="center"/>
    </xf>
    <xf numFmtId="179" fontId="0" fillId="7" borderId="9" xfId="0" applyNumberFormat="1" applyFill="1" applyBorder="1" applyAlignment="1">
      <alignment horizontal="center" vertical="center"/>
    </xf>
    <xf numFmtId="179" fontId="0" fillId="6" borderId="0" xfId="0" applyNumberFormat="1" applyFill="1" applyAlignment="1">
      <alignment horizontal="center" vertical="center"/>
    </xf>
    <xf numFmtId="179" fontId="0" fillId="6" borderId="9" xfId="0" applyNumberFormat="1" applyFill="1" applyBorder="1" applyAlignment="1">
      <alignment horizontal="center" vertical="center"/>
    </xf>
    <xf numFmtId="179" fontId="0" fillId="8" borderId="0" xfId="0" applyNumberFormat="1" applyFill="1" applyAlignment="1">
      <alignment horizontal="center" vertical="center"/>
    </xf>
    <xf numFmtId="179" fontId="0" fillId="8" borderId="9" xfId="0" applyNumberFormat="1" applyFill="1" applyBorder="1" applyAlignment="1">
      <alignment horizontal="center" vertical="center"/>
    </xf>
    <xf numFmtId="181" fontId="0" fillId="3" borderId="1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182" fontId="0" fillId="3" borderId="1" xfId="0" applyNumberFormat="1" applyFill="1" applyBorder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180" fontId="0" fillId="3" borderId="1" xfId="0" applyNumberFormat="1" applyFill="1" applyBorder="1" applyAlignment="1">
      <alignment horizontal="center" vertical="center"/>
    </xf>
    <xf numFmtId="182" fontId="0" fillId="0" borderId="2" xfId="0" applyNumberFormat="1" applyFill="1" applyBorder="1" applyAlignment="1">
      <alignment vertical="center"/>
    </xf>
    <xf numFmtId="182" fontId="0" fillId="3" borderId="2" xfId="0" applyNumberFormat="1" applyFill="1" applyBorder="1" applyAlignment="1">
      <alignment vertical="center"/>
    </xf>
    <xf numFmtId="182" fontId="0" fillId="0" borderId="0" xfId="0" applyNumberFormat="1" applyFill="1" applyBorder="1" applyAlignment="1">
      <alignment vertical="center"/>
    </xf>
    <xf numFmtId="182" fontId="0" fillId="3" borderId="0" xfId="0" applyNumberForma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179" fontId="0" fillId="2" borderId="1" xfId="0" applyNumberFormat="1" applyFill="1" applyBorder="1">
      <alignment vertical="center"/>
    </xf>
    <xf numFmtId="179" fontId="0" fillId="2" borderId="1" xfId="0" applyNumberFormat="1" applyFill="1" applyBorder="1" applyAlignment="1">
      <alignment horizontal="right" vertical="center"/>
    </xf>
    <xf numFmtId="179" fontId="0" fillId="0" borderId="0" xfId="0" applyNumberFormat="1" applyFill="1" applyBorder="1" applyAlignment="1">
      <alignment vertical="center"/>
    </xf>
    <xf numFmtId="179" fontId="0" fillId="0" borderId="2" xfId="0" applyNumberFormat="1" applyFill="1" applyBorder="1" applyAlignment="1">
      <alignment vertical="center"/>
    </xf>
    <xf numFmtId="179" fontId="0" fillId="3" borderId="2" xfId="0" applyNumberFormat="1" applyFill="1" applyBorder="1" applyAlignment="1">
      <alignment vertical="center"/>
    </xf>
    <xf numFmtId="179" fontId="0" fillId="3" borderId="0" xfId="0" applyNumberForma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77" fontId="0" fillId="0" borderId="0" xfId="0" applyNumberFormat="1">
      <alignment vertical="center"/>
    </xf>
    <xf numFmtId="177" fontId="0" fillId="0" borderId="9" xfId="0" applyNumberForma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82" fontId="0" fillId="0" borderId="0" xfId="0" applyNumberFormat="1" applyAlignment="1">
      <alignment horizontal="center" vertical="center"/>
    </xf>
    <xf numFmtId="182" fontId="0" fillId="0" borderId="9" xfId="0" applyNumberFormat="1" applyBorder="1" applyAlignment="1">
      <alignment horizontal="center" vertical="center"/>
    </xf>
    <xf numFmtId="178" fontId="0" fillId="0" borderId="0" xfId="0" applyNumberFormat="1" applyAlignment="1">
      <alignment horizontal="right" vertical="center"/>
    </xf>
    <xf numFmtId="0" fontId="0" fillId="0" borderId="9" xfId="0" applyBorder="1" applyAlignment="1">
      <alignment horizontal="right" vertical="center"/>
    </xf>
    <xf numFmtId="178" fontId="0" fillId="0" borderId="9" xfId="0" applyNumberFormat="1" applyBorder="1" applyAlignment="1">
      <alignment horizontal="right" vertical="center"/>
    </xf>
    <xf numFmtId="0" fontId="0" fillId="0" borderId="3" xfId="0" applyFont="1" applyFill="1" applyBorder="1" applyAlignment="1">
      <alignment horizontal="centerContinuous" vertical="center"/>
    </xf>
    <xf numFmtId="0" fontId="0" fillId="0" borderId="0" xfId="0" applyAlignment="1">
      <alignment horizontal="center" vertical="center"/>
    </xf>
    <xf numFmtId="182" fontId="0" fillId="5" borderId="1" xfId="0" applyNumberFormat="1" applyFill="1" applyBorder="1" applyAlignment="1">
      <alignment horizontal="center" vertical="center"/>
    </xf>
    <xf numFmtId="179" fontId="0" fillId="5" borderId="0" xfId="0" applyNumberFormat="1" applyFill="1" applyBorder="1" applyAlignment="1">
      <alignment vertical="center"/>
    </xf>
    <xf numFmtId="176" fontId="0" fillId="5" borderId="2" xfId="0" applyNumberFormat="1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178" fontId="0" fillId="0" borderId="0" xfId="0" applyNumberFormat="1" applyBorder="1">
      <alignment vertical="center"/>
    </xf>
    <xf numFmtId="0" fontId="0" fillId="9" borderId="1" xfId="0" applyFill="1" applyBorder="1" applyAlignment="1">
      <alignment horizontal="center" vertical="center"/>
    </xf>
    <xf numFmtId="2" fontId="0" fillId="0" borderId="0" xfId="0" applyNumberFormat="1">
      <alignment vertical="center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3" borderId="11" xfId="0" applyFill="1" applyBorder="1" applyAlignment="1">
      <alignment horizontal="left" vertical="center"/>
    </xf>
    <xf numFmtId="0" fontId="0" fillId="3" borderId="13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6" borderId="1" xfId="0" applyFill="1" applyBorder="1" applyAlignment="1">
      <alignment horizontal="left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CC"/>
      <color rgb="FFCCFFFF"/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Y1</c:v>
          </c:tx>
          <c:spPr>
            <a:ln w="28575">
              <a:noFill/>
            </a:ln>
          </c:spPr>
          <c:marker>
            <c:symbol val="circle"/>
            <c:size val="14"/>
            <c:spPr>
              <a:solidFill>
                <a:schemeClr val="tx1"/>
              </a:solidFill>
            </c:spPr>
          </c:marker>
          <c:xVal>
            <c:numRef>
              <c:f>'図13.1左'!$C$8:$C$27</c:f>
              <c:numCache>
                <c:formatCode>0.000_ </c:formatCode>
                <c:ptCount val="20"/>
                <c:pt idx="0">
                  <c:v>3.9101618696193041</c:v>
                </c:pt>
                <c:pt idx="1">
                  <c:v>1.8618023395790884</c:v>
                </c:pt>
                <c:pt idx="2">
                  <c:v>-7.9105095600356385</c:v>
                </c:pt>
                <c:pt idx="3">
                  <c:v>4.7982084154153331</c:v>
                </c:pt>
                <c:pt idx="4">
                  <c:v>-7.4665008548746332</c:v>
                </c:pt>
                <c:pt idx="5">
                  <c:v>0.37468411750065211</c:v>
                </c:pt>
                <c:pt idx="6">
                  <c:v>3.962089309288328</c:v>
                </c:pt>
                <c:pt idx="7">
                  <c:v>2.051063615879547</c:v>
                </c:pt>
                <c:pt idx="8">
                  <c:v>6.5894072435054802</c:v>
                </c:pt>
                <c:pt idx="9">
                  <c:v>-5.5310098815168711</c:v>
                </c:pt>
                <c:pt idx="10">
                  <c:v>9.1067791636558422</c:v>
                </c:pt>
                <c:pt idx="11">
                  <c:v>-1.6215801700607635</c:v>
                </c:pt>
                <c:pt idx="12">
                  <c:v>7.3522795137737624</c:v>
                </c:pt>
                <c:pt idx="13">
                  <c:v>-7.0516159686660762</c:v>
                </c:pt>
                <c:pt idx="14">
                  <c:v>-9.6020098001289327</c:v>
                </c:pt>
                <c:pt idx="15">
                  <c:v>-7.6126763711499246</c:v>
                </c:pt>
                <c:pt idx="16">
                  <c:v>3.6413064860000133</c:v>
                </c:pt>
                <c:pt idx="17">
                  <c:v>7.4345118507530383</c:v>
                </c:pt>
                <c:pt idx="18">
                  <c:v>-6.8018486479457296</c:v>
                </c:pt>
                <c:pt idx="19">
                  <c:v>-2.5076356712809211</c:v>
                </c:pt>
              </c:numCache>
            </c:numRef>
          </c:xVal>
          <c:yVal>
            <c:numRef>
              <c:f>'図13.1左'!$D$8:$D$27</c:f>
              <c:numCache>
                <c:formatCode>0.000_ </c:formatCode>
                <c:ptCount val="20"/>
                <c:pt idx="0">
                  <c:v>3.4466717369362487</c:v>
                </c:pt>
                <c:pt idx="1">
                  <c:v>6.5325252613615969</c:v>
                </c:pt>
                <c:pt idx="2">
                  <c:v>-11.938588558488483</c:v>
                </c:pt>
                <c:pt idx="3">
                  <c:v>6.1298674886758224</c:v>
                </c:pt>
                <c:pt idx="4">
                  <c:v>-7.0235409300547706</c:v>
                </c:pt>
                <c:pt idx="5">
                  <c:v>-1.2799017632061971</c:v>
                </c:pt>
                <c:pt idx="6">
                  <c:v>3.0867564392099691</c:v>
                </c:pt>
                <c:pt idx="7">
                  <c:v>-0.98937697118967405</c:v>
                </c:pt>
                <c:pt idx="8">
                  <c:v>7.9513970880544642</c:v>
                </c:pt>
                <c:pt idx="9">
                  <c:v>-5.678716057029364</c:v>
                </c:pt>
                <c:pt idx="10">
                  <c:v>7.1521594990646502</c:v>
                </c:pt>
                <c:pt idx="11">
                  <c:v>-4.2118283836654253</c:v>
                </c:pt>
                <c:pt idx="12">
                  <c:v>8.8816699371957135</c:v>
                </c:pt>
                <c:pt idx="13">
                  <c:v>-11.7410408803817</c:v>
                </c:pt>
                <c:pt idx="14">
                  <c:v>-13.654223074194245</c:v>
                </c:pt>
                <c:pt idx="15">
                  <c:v>-2.7508242342823328</c:v>
                </c:pt>
                <c:pt idx="16">
                  <c:v>1.5899223525966479</c:v>
                </c:pt>
                <c:pt idx="17">
                  <c:v>4.3046304356052287</c:v>
                </c:pt>
                <c:pt idx="18">
                  <c:v>-2.6462675098782276</c:v>
                </c:pt>
                <c:pt idx="19">
                  <c:v>2.3107424687504174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194776"/>
        <c:axId val="192380808"/>
      </c:scatterChart>
      <c:valAx>
        <c:axId val="192194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one"/>
        <c:crossAx val="192380808"/>
        <c:crosses val="autoZero"/>
        <c:crossBetween val="midCat"/>
      </c:valAx>
      <c:valAx>
        <c:axId val="19238080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one"/>
        <c:crossAx val="192194776"/>
        <c:crosses val="autoZero"/>
        <c:crossBetween val="midCat"/>
      </c:valAx>
      <c:spPr>
        <a:noFill/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7292576419213975E-2"/>
          <c:y val="2.8690662493479395E-2"/>
          <c:w val="0.93995633187772931"/>
          <c:h val="0.942618675013041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14"/>
            <c:spPr>
              <a:solidFill>
                <a:schemeClr val="tx1"/>
              </a:solidFill>
            </c:spPr>
          </c:marker>
          <c:xVal>
            <c:numRef>
              <c:f>'図13.1中'!$C$8:$C$27</c:f>
              <c:numCache>
                <c:formatCode>0.000_ </c:formatCode>
                <c:ptCount val="20"/>
                <c:pt idx="0">
                  <c:v>1.2350681498019722</c:v>
                </c:pt>
                <c:pt idx="1">
                  <c:v>4.5192282041525793</c:v>
                </c:pt>
                <c:pt idx="2">
                  <c:v>-1.8358799752349841</c:v>
                </c:pt>
                <c:pt idx="3">
                  <c:v>-4.5066397664501583</c:v>
                </c:pt>
                <c:pt idx="4">
                  <c:v>-5.3447125574609888</c:v>
                </c:pt>
                <c:pt idx="5">
                  <c:v>7.0849023616832945</c:v>
                </c:pt>
                <c:pt idx="6">
                  <c:v>9.8687700045748112</c:v>
                </c:pt>
                <c:pt idx="7">
                  <c:v>-5.3731804478802836</c:v>
                </c:pt>
                <c:pt idx="8">
                  <c:v>-4.4564269090887088</c:v>
                </c:pt>
                <c:pt idx="9">
                  <c:v>-2.0298933398089747</c:v>
                </c:pt>
                <c:pt idx="10">
                  <c:v>-7.2055570597868464</c:v>
                </c:pt>
                <c:pt idx="11">
                  <c:v>-0.6700688731697535</c:v>
                </c:pt>
                <c:pt idx="12">
                  <c:v>-1.5989221789868435</c:v>
                </c:pt>
                <c:pt idx="13">
                  <c:v>1.5390817973156246</c:v>
                </c:pt>
                <c:pt idx="14">
                  <c:v>6.6795659480653509</c:v>
                </c:pt>
                <c:pt idx="15">
                  <c:v>-9.9508450057830942</c:v>
                </c:pt>
                <c:pt idx="16">
                  <c:v>4.5096059444018017</c:v>
                </c:pt>
                <c:pt idx="17">
                  <c:v>5.7449667661823227</c:v>
                </c:pt>
                <c:pt idx="18">
                  <c:v>5.4963495720236422</c:v>
                </c:pt>
                <c:pt idx="19">
                  <c:v>-3.4713240707157778</c:v>
                </c:pt>
              </c:numCache>
            </c:numRef>
          </c:xVal>
          <c:yVal>
            <c:numRef>
              <c:f>'図13.1中'!$D$8:$D$27</c:f>
              <c:numCache>
                <c:formatCode>0.000_ </c:formatCode>
                <c:ptCount val="20"/>
                <c:pt idx="0">
                  <c:v>3.3326130487273393</c:v>
                </c:pt>
                <c:pt idx="1">
                  <c:v>4.5830694132487988</c:v>
                </c:pt>
                <c:pt idx="2">
                  <c:v>4.0304932501323592</c:v>
                </c:pt>
                <c:pt idx="3">
                  <c:v>0.26138825557910844</c:v>
                </c:pt>
                <c:pt idx="4">
                  <c:v>3.0777471512731474</c:v>
                </c:pt>
                <c:pt idx="5">
                  <c:v>-3.9383243235122278</c:v>
                </c:pt>
                <c:pt idx="6">
                  <c:v>1.897649227587245</c:v>
                </c:pt>
                <c:pt idx="7">
                  <c:v>-3.8595475381355158</c:v>
                </c:pt>
                <c:pt idx="8">
                  <c:v>0.48768522428373917</c:v>
                </c:pt>
                <c:pt idx="9">
                  <c:v>2.0126544848399743</c:v>
                </c:pt>
                <c:pt idx="10">
                  <c:v>-6.2263518660710657</c:v>
                </c:pt>
                <c:pt idx="11">
                  <c:v>9.3529871532841948</c:v>
                </c:pt>
                <c:pt idx="12">
                  <c:v>-5.4850803881684582</c:v>
                </c:pt>
                <c:pt idx="13">
                  <c:v>-8.8385709348732036</c:v>
                </c:pt>
                <c:pt idx="14">
                  <c:v>3.6430027481548812</c:v>
                </c:pt>
                <c:pt idx="15">
                  <c:v>0.83590345294865032</c:v>
                </c:pt>
                <c:pt idx="16">
                  <c:v>-3.9857568224675304</c:v>
                </c:pt>
                <c:pt idx="17">
                  <c:v>1.5724445526263435</c:v>
                </c:pt>
                <c:pt idx="18">
                  <c:v>-0.9351279347517748</c:v>
                </c:pt>
                <c:pt idx="19">
                  <c:v>7.0320122556313454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411888"/>
        <c:axId val="192374952"/>
      </c:scatterChart>
      <c:valAx>
        <c:axId val="192411888"/>
        <c:scaling>
          <c:orientation val="minMax"/>
          <c:max val="12"/>
          <c:min val="-12"/>
        </c:scaling>
        <c:delete val="0"/>
        <c:axPos val="b"/>
        <c:numFmt formatCode="General" sourceLinked="0"/>
        <c:majorTickMark val="out"/>
        <c:minorTickMark val="none"/>
        <c:tickLblPos val="none"/>
        <c:crossAx val="192374952"/>
        <c:crosses val="autoZero"/>
        <c:crossBetween val="midCat"/>
        <c:majorUnit val="12"/>
      </c:valAx>
      <c:valAx>
        <c:axId val="192374952"/>
        <c:scaling>
          <c:orientation val="minMax"/>
          <c:max val="12"/>
          <c:min val="-12"/>
        </c:scaling>
        <c:delete val="0"/>
        <c:axPos val="l"/>
        <c:numFmt formatCode="General" sourceLinked="0"/>
        <c:majorTickMark val="out"/>
        <c:minorTickMark val="none"/>
        <c:tickLblPos val="none"/>
        <c:crossAx val="192411888"/>
        <c:crosses val="autoZero"/>
        <c:crossBetween val="midCat"/>
        <c:majorUnit val="12"/>
      </c:valAx>
      <c:spPr>
        <a:noFill/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734844472996554E-2"/>
          <c:y val="3.2804806404030412E-2"/>
          <c:w val="0.93029065275330114"/>
          <c:h val="0.9397166537757659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14"/>
            <c:spPr>
              <a:solidFill>
                <a:schemeClr val="tx1"/>
              </a:solidFill>
            </c:spPr>
          </c:marker>
          <c:xVal>
            <c:numRef>
              <c:f>'図13.1右'!$C$8:$C$27</c:f>
              <c:numCache>
                <c:formatCode>0.000_ </c:formatCode>
                <c:ptCount val="20"/>
                <c:pt idx="0">
                  <c:v>-2.1561079111672732</c:v>
                </c:pt>
                <c:pt idx="1">
                  <c:v>4.1870202830764942</c:v>
                </c:pt>
                <c:pt idx="2">
                  <c:v>-3.6958468628734908</c:v>
                </c:pt>
                <c:pt idx="3">
                  <c:v>-0.43159726894677286</c:v>
                </c:pt>
                <c:pt idx="4">
                  <c:v>-5.3737966173997354</c:v>
                </c:pt>
                <c:pt idx="5">
                  <c:v>5.7248595902056127</c:v>
                </c:pt>
                <c:pt idx="6">
                  <c:v>2.1561947383081659</c:v>
                </c:pt>
                <c:pt idx="7">
                  <c:v>9.1411206077847691</c:v>
                </c:pt>
                <c:pt idx="8">
                  <c:v>-7.3430355438616974</c:v>
                </c:pt>
                <c:pt idx="9">
                  <c:v>8.778574603169691</c:v>
                </c:pt>
                <c:pt idx="10">
                  <c:v>-8.673605882083546E-2</c:v>
                </c:pt>
                <c:pt idx="11">
                  <c:v>3.8468304903546979</c:v>
                </c:pt>
                <c:pt idx="12">
                  <c:v>9.573187543990036</c:v>
                </c:pt>
                <c:pt idx="13">
                  <c:v>1.3850979492435278</c:v>
                </c:pt>
                <c:pt idx="14">
                  <c:v>0.98078028397421413</c:v>
                </c:pt>
                <c:pt idx="15">
                  <c:v>-6.7030253342559458</c:v>
                </c:pt>
                <c:pt idx="16">
                  <c:v>-9.8101397531582784</c:v>
                </c:pt>
                <c:pt idx="17">
                  <c:v>5.0449102771243144</c:v>
                </c:pt>
                <c:pt idx="18">
                  <c:v>-9.8056328480324808</c:v>
                </c:pt>
                <c:pt idx="19">
                  <c:v>-2.562686975398023</c:v>
                </c:pt>
              </c:numCache>
            </c:numRef>
          </c:xVal>
          <c:yVal>
            <c:numRef>
              <c:f>'図13.1右'!$D$8:$D$27</c:f>
              <c:numCache>
                <c:formatCode>0.000_ </c:formatCode>
                <c:ptCount val="20"/>
                <c:pt idx="0">
                  <c:v>3.4203072089205389</c:v>
                </c:pt>
                <c:pt idx="1">
                  <c:v>-2.3081164553794418</c:v>
                </c:pt>
                <c:pt idx="2">
                  <c:v>-0.69120550044276063</c:v>
                </c:pt>
                <c:pt idx="3">
                  <c:v>4.2058568436986228</c:v>
                </c:pt>
                <c:pt idx="4">
                  <c:v>1.4449663504326651</c:v>
                </c:pt>
                <c:pt idx="5">
                  <c:v>-10.195171825739489</c:v>
                </c:pt>
                <c:pt idx="6">
                  <c:v>-5.2259797646400363</c:v>
                </c:pt>
                <c:pt idx="7">
                  <c:v>-4.3357657522549271</c:v>
                </c:pt>
                <c:pt idx="8">
                  <c:v>5.8971427953248465</c:v>
                </c:pt>
                <c:pt idx="9">
                  <c:v>-9.7396326482919306</c:v>
                </c:pt>
                <c:pt idx="10">
                  <c:v>-0.12486002440323385</c:v>
                </c:pt>
                <c:pt idx="11">
                  <c:v>-0.54937740082833386</c:v>
                </c:pt>
                <c:pt idx="12">
                  <c:v>-11.038517336955532</c:v>
                </c:pt>
                <c:pt idx="13">
                  <c:v>1.685622892858111</c:v>
                </c:pt>
                <c:pt idx="14">
                  <c:v>0.51295864103521049</c:v>
                </c:pt>
                <c:pt idx="15">
                  <c:v>8.5450088599986884</c:v>
                </c:pt>
                <c:pt idx="16">
                  <c:v>11.923878398109984</c:v>
                </c:pt>
                <c:pt idx="17">
                  <c:v>-7.1690719119821278</c:v>
                </c:pt>
                <c:pt idx="18">
                  <c:v>12.158089805879893</c:v>
                </c:pt>
                <c:pt idx="19">
                  <c:v>-2.3325147272092703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6723576"/>
        <c:axId val="192097160"/>
      </c:scatterChart>
      <c:valAx>
        <c:axId val="236723576"/>
        <c:scaling>
          <c:orientation val="minMax"/>
          <c:max val="12"/>
          <c:min val="-12"/>
        </c:scaling>
        <c:delete val="0"/>
        <c:axPos val="b"/>
        <c:numFmt formatCode="General" sourceLinked="0"/>
        <c:majorTickMark val="out"/>
        <c:minorTickMark val="none"/>
        <c:tickLblPos val="none"/>
        <c:crossAx val="192097160"/>
        <c:crosses val="autoZero"/>
        <c:crossBetween val="midCat"/>
        <c:majorUnit val="12"/>
      </c:valAx>
      <c:valAx>
        <c:axId val="192097160"/>
        <c:scaling>
          <c:orientation val="minMax"/>
          <c:max val="12"/>
          <c:min val="-12"/>
        </c:scaling>
        <c:delete val="0"/>
        <c:axPos val="l"/>
        <c:numFmt formatCode="General" sourceLinked="0"/>
        <c:majorTickMark val="out"/>
        <c:minorTickMark val="none"/>
        <c:tickLblPos val="none"/>
        <c:crossAx val="236723576"/>
        <c:crosses val="autoZero"/>
        <c:crossBetween val="midCat"/>
        <c:majorUnit val="12"/>
      </c:valAx>
      <c:spPr>
        <a:noFill/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148826608861052E-2"/>
          <c:y val="5.1997258579909798E-2"/>
          <c:w val="0.89090996718446092"/>
          <c:h val="0.8653856797554341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14"/>
            <c:spPr>
              <a:solidFill>
                <a:schemeClr val="tx1"/>
              </a:solidFill>
            </c:spPr>
          </c:marker>
          <c:xVal>
            <c:numRef>
              <c:f>'図13.3'!$C$8:$C$27</c:f>
              <c:numCache>
                <c:formatCode>0.000_ </c:formatCode>
                <c:ptCount val="20"/>
                <c:pt idx="0">
                  <c:v>4.6940049098005225</c:v>
                </c:pt>
                <c:pt idx="1">
                  <c:v>-3.8903947730077082</c:v>
                </c:pt>
                <c:pt idx="2">
                  <c:v>-7.2040054723398068</c:v>
                </c:pt>
                <c:pt idx="3">
                  <c:v>5.5848175931735922</c:v>
                </c:pt>
                <c:pt idx="4">
                  <c:v>-8.4738937459719939</c:v>
                </c:pt>
                <c:pt idx="5">
                  <c:v>0.12601730938691436</c:v>
                </c:pt>
                <c:pt idx="6">
                  <c:v>2.7186523440488819</c:v>
                </c:pt>
                <c:pt idx="7">
                  <c:v>2.2358215453371888</c:v>
                </c:pt>
                <c:pt idx="8">
                  <c:v>-5.4035282757161163</c:v>
                </c:pt>
                <c:pt idx="9">
                  <c:v>6.1644959793832381</c:v>
                </c:pt>
                <c:pt idx="10">
                  <c:v>5.7996837181990539</c:v>
                </c:pt>
                <c:pt idx="11">
                  <c:v>-1.6454554913168806</c:v>
                </c:pt>
                <c:pt idx="12">
                  <c:v>7.7466547513428319</c:v>
                </c:pt>
                <c:pt idx="13">
                  <c:v>-5.0074531092765584</c:v>
                </c:pt>
                <c:pt idx="14">
                  <c:v>-3.2215726041407411</c:v>
                </c:pt>
                <c:pt idx="15">
                  <c:v>4.679203294640029</c:v>
                </c:pt>
                <c:pt idx="16">
                  <c:v>4.4401097996407213</c:v>
                </c:pt>
                <c:pt idx="17">
                  <c:v>-3.7410232712627933</c:v>
                </c:pt>
                <c:pt idx="18">
                  <c:v>8.067449349839519</c:v>
                </c:pt>
                <c:pt idx="19">
                  <c:v>-1.0348502610577381</c:v>
                </c:pt>
              </c:numCache>
            </c:numRef>
          </c:xVal>
          <c:yVal>
            <c:numRef>
              <c:f>'図13.3'!$D$8:$D$27</c:f>
              <c:numCache>
                <c:formatCode>0.000_ </c:formatCode>
                <c:ptCount val="20"/>
                <c:pt idx="0">
                  <c:v>4.1553805435935223</c:v>
                </c:pt>
                <c:pt idx="1">
                  <c:v>4.8787660794556231</c:v>
                </c:pt>
                <c:pt idx="2">
                  <c:v>7.7040219792154954</c:v>
                </c:pt>
                <c:pt idx="3">
                  <c:v>6.0784140317969388</c:v>
                </c:pt>
                <c:pt idx="4">
                  <c:v>11.928901643007507</c:v>
                </c:pt>
                <c:pt idx="5">
                  <c:v>2.373351786549688</c:v>
                </c:pt>
                <c:pt idx="6">
                  <c:v>2.6978146877834082</c:v>
                </c:pt>
                <c:pt idx="7">
                  <c:v>2.0436690883889801</c:v>
                </c:pt>
                <c:pt idx="8">
                  <c:v>5.6775495029468823</c:v>
                </c:pt>
                <c:pt idx="9">
                  <c:v>6.5530408271475578</c:v>
                </c:pt>
                <c:pt idx="10">
                  <c:v>6.0456885899415163</c:v>
                </c:pt>
                <c:pt idx="11">
                  <c:v>2.0909902360244033</c:v>
                </c:pt>
                <c:pt idx="12">
                  <c:v>8.9798172888426109</c:v>
                </c:pt>
                <c:pt idx="13">
                  <c:v>4.5616373790931988</c:v>
                </c:pt>
                <c:pt idx="14">
                  <c:v>3.3342600509799469</c:v>
                </c:pt>
                <c:pt idx="15">
                  <c:v>5.1001889849058433</c:v>
                </c:pt>
                <c:pt idx="16">
                  <c:v>4.4220314346029008</c:v>
                </c:pt>
                <c:pt idx="17">
                  <c:v>3.611766021990225</c:v>
                </c:pt>
                <c:pt idx="18">
                  <c:v>10.705215712412874</c:v>
                </c:pt>
                <c:pt idx="19">
                  <c:v>1.7070693151922054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645248"/>
        <c:axId val="191647616"/>
      </c:scatterChart>
      <c:valAx>
        <c:axId val="192645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one"/>
        <c:crossAx val="191647616"/>
        <c:crosses val="autoZero"/>
        <c:crossBetween val="midCat"/>
        <c:majorUnit val="10"/>
      </c:valAx>
      <c:valAx>
        <c:axId val="191647616"/>
        <c:scaling>
          <c:orientation val="minMax"/>
          <c:max val="12"/>
        </c:scaling>
        <c:delete val="0"/>
        <c:axPos val="l"/>
        <c:numFmt formatCode="General" sourceLinked="0"/>
        <c:majorTickMark val="out"/>
        <c:minorTickMark val="none"/>
        <c:tickLblPos val="none"/>
        <c:crossAx val="192645248"/>
        <c:crosses val="autoZero"/>
        <c:crossBetween val="midCat"/>
        <c:majorUnit val="12"/>
      </c:valAx>
      <c:spPr>
        <a:noFill/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b="0">
                <a:latin typeface="メイリオ" panose="020B0604030504040204" pitchFamily="50" charset="-128"/>
                <a:ea typeface="メイリオ" panose="020B0604030504040204" pitchFamily="50" charset="-128"/>
                <a:cs typeface="メイリオ" panose="020B0604030504040204" pitchFamily="50" charset="-128"/>
              </a:rPr>
              <a:t>体重</a:t>
            </a:r>
          </a:p>
        </c:rich>
      </c:tx>
      <c:layout>
        <c:manualLayout>
          <c:xMode val="edge"/>
          <c:yMode val="edge"/>
          <c:x val="6.1682539682539707E-2"/>
          <c:y val="2.836879432624113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124210696489026"/>
          <c:y val="0.13674095425571803"/>
          <c:w val="0.83163989691505957"/>
          <c:h val="0.68710793963254591"/>
        </c:manualLayout>
      </c:layout>
      <c:scatterChart>
        <c:scatterStyle val="lineMarker"/>
        <c:varyColors val="0"/>
        <c:ser>
          <c:idx val="0"/>
          <c:order val="0"/>
          <c:tx>
            <c:strRef>
              <c:f>§14_15_年齢_体重_成績!$C$8</c:f>
              <c:strCache>
                <c:ptCount val="1"/>
                <c:pt idx="0">
                  <c:v>体重</c:v>
                </c:pt>
              </c:strCache>
            </c:strRef>
          </c:tx>
          <c:spPr>
            <a:ln w="28575">
              <a:noFill/>
            </a:ln>
          </c:spPr>
          <c:xVal>
            <c:numRef>
              <c:f>§14_15_年齢_体重_成績!$B$9:$B$38</c:f>
              <c:numCache>
                <c:formatCode>0.00_);[Red]\(0.00\)</c:formatCode>
                <c:ptCount val="30"/>
                <c:pt idx="0">
                  <c:v>10.399934996921267</c:v>
                </c:pt>
                <c:pt idx="1">
                  <c:v>10.973295562472146</c:v>
                </c:pt>
                <c:pt idx="2">
                  <c:v>10.723111654225569</c:v>
                </c:pt>
                <c:pt idx="3">
                  <c:v>10.812070385320579</c:v>
                </c:pt>
                <c:pt idx="4">
                  <c:v>9.6592086458846786</c:v>
                </c:pt>
                <c:pt idx="5">
                  <c:v>8.563843785285469</c:v>
                </c:pt>
                <c:pt idx="6">
                  <c:v>10.116479439334949</c:v>
                </c:pt>
                <c:pt idx="7">
                  <c:v>8.205600216489616</c:v>
                </c:pt>
                <c:pt idx="8">
                  <c:v>7.7090932946687944</c:v>
                </c:pt>
                <c:pt idx="9">
                  <c:v>8.1496778995530885</c:v>
                </c:pt>
                <c:pt idx="10">
                  <c:v>8.842605365567259</c:v>
                </c:pt>
                <c:pt idx="11">
                  <c:v>9.3738698058558665</c:v>
                </c:pt>
                <c:pt idx="12">
                  <c:v>11.37608709613453</c:v>
                </c:pt>
                <c:pt idx="13">
                  <c:v>8.4596406723972066</c:v>
                </c:pt>
                <c:pt idx="14">
                  <c:v>6.285545039552848</c:v>
                </c:pt>
                <c:pt idx="15">
                  <c:v>10.508873975191314</c:v>
                </c:pt>
                <c:pt idx="16">
                  <c:v>8.2173763840712191</c:v>
                </c:pt>
                <c:pt idx="17">
                  <c:v>6.6173093335252435</c:v>
                </c:pt>
                <c:pt idx="18">
                  <c:v>8.6588747788269878</c:v>
                </c:pt>
                <c:pt idx="19">
                  <c:v>11.809643828518993</c:v>
                </c:pt>
                <c:pt idx="20">
                  <c:v>6.4957573490167064</c:v>
                </c:pt>
                <c:pt idx="21">
                  <c:v>10.27506926267773</c:v>
                </c:pt>
                <c:pt idx="22">
                  <c:v>7.1220358914309347</c:v>
                </c:pt>
                <c:pt idx="23">
                  <c:v>7.3027670179481063</c:v>
                </c:pt>
                <c:pt idx="24">
                  <c:v>7.045048665802855</c:v>
                </c:pt>
                <c:pt idx="25">
                  <c:v>8.6736653848407474</c:v>
                </c:pt>
                <c:pt idx="26">
                  <c:v>10.582748897436975</c:v>
                </c:pt>
                <c:pt idx="27">
                  <c:v>7.504904360086238</c:v>
                </c:pt>
                <c:pt idx="28">
                  <c:v>7.4658243212936171</c:v>
                </c:pt>
                <c:pt idx="29">
                  <c:v>11.154813010054355</c:v>
                </c:pt>
              </c:numCache>
            </c:numRef>
          </c:xVal>
          <c:yVal>
            <c:numRef>
              <c:f>§14_15_年齢_体重_成績!$C$9:$C$38</c:f>
              <c:numCache>
                <c:formatCode>0.00_);[Red]\(0.00\)</c:formatCode>
                <c:ptCount val="30"/>
                <c:pt idx="0">
                  <c:v>23.071117492303166</c:v>
                </c:pt>
                <c:pt idx="1">
                  <c:v>26.196718906180365</c:v>
                </c:pt>
                <c:pt idx="2">
                  <c:v>31.937499135563922</c:v>
                </c:pt>
                <c:pt idx="3">
                  <c:v>26.845255963301447</c:v>
                </c:pt>
                <c:pt idx="4">
                  <c:v>26.148021614711695</c:v>
                </c:pt>
                <c:pt idx="5">
                  <c:v>22.432089463213675</c:v>
                </c:pt>
                <c:pt idx="6">
                  <c:v>27.646518598337373</c:v>
                </c:pt>
                <c:pt idx="7">
                  <c:v>15.97296054122404</c:v>
                </c:pt>
                <c:pt idx="8">
                  <c:v>16.762093236671987</c:v>
                </c:pt>
                <c:pt idx="9">
                  <c:v>19.647234748882724</c:v>
                </c:pt>
                <c:pt idx="10">
                  <c:v>25.852433413918149</c:v>
                </c:pt>
                <c:pt idx="11">
                  <c:v>25.404274514639667</c:v>
                </c:pt>
                <c:pt idx="12">
                  <c:v>29.416417740336321</c:v>
                </c:pt>
                <c:pt idx="13">
                  <c:v>22.840341680993017</c:v>
                </c:pt>
                <c:pt idx="14">
                  <c:v>12.898462598882119</c:v>
                </c:pt>
                <c:pt idx="15">
                  <c:v>23.771704937978285</c:v>
                </c:pt>
                <c:pt idx="16">
                  <c:v>23.853520960178045</c:v>
                </c:pt>
                <c:pt idx="17">
                  <c:v>19.19947333381311</c:v>
                </c:pt>
                <c:pt idx="18">
                  <c:v>22.654666947067469</c:v>
                </c:pt>
                <c:pt idx="19">
                  <c:v>28.428589571297483</c:v>
                </c:pt>
                <c:pt idx="20">
                  <c:v>19.668073372541766</c:v>
                </c:pt>
                <c:pt idx="21">
                  <c:v>29.437913156694329</c:v>
                </c:pt>
                <c:pt idx="22">
                  <c:v>14.809009728577337</c:v>
                </c:pt>
                <c:pt idx="23">
                  <c:v>13.000197544870266</c:v>
                </c:pt>
                <c:pt idx="24">
                  <c:v>13.835541664507138</c:v>
                </c:pt>
                <c:pt idx="25">
                  <c:v>24.442883462101868</c:v>
                </c:pt>
                <c:pt idx="26">
                  <c:v>29.873192243592435</c:v>
                </c:pt>
                <c:pt idx="27">
                  <c:v>17.040180900215596</c:v>
                </c:pt>
                <c:pt idx="28">
                  <c:v>20.201320803234044</c:v>
                </c:pt>
                <c:pt idx="29">
                  <c:v>22.557192525135886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649968"/>
        <c:axId val="191650360"/>
      </c:scatterChart>
      <c:valAx>
        <c:axId val="191649968"/>
        <c:scaling>
          <c:orientation val="minMax"/>
          <c:max val="15"/>
        </c:scaling>
        <c:delete val="0"/>
        <c:axPos val="b"/>
        <c:numFmt formatCode="0_ " sourceLinked="0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191650360"/>
        <c:crosses val="autoZero"/>
        <c:crossBetween val="midCat"/>
      </c:valAx>
      <c:valAx>
        <c:axId val="191650360"/>
        <c:scaling>
          <c:orientation val="minMax"/>
        </c:scaling>
        <c:delete val="0"/>
        <c:axPos val="l"/>
        <c:numFmt formatCode="0_ 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ja-JP"/>
          </a:p>
        </c:txPr>
        <c:crossAx val="1916499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501908120380651E-2"/>
          <c:y val="3.6495276305720643E-2"/>
          <c:w val="0.81165638144584973"/>
          <c:h val="0.77449273509282246"/>
        </c:manualLayout>
      </c:layout>
      <c:scatterChart>
        <c:scatterStyle val="smoothMarker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10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Lit>
              <c:formatCode>General</c:formatCode>
              <c:ptCount val="8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7</c:v>
              </c:pt>
              <c:pt idx="4">
                <c:v>8</c:v>
              </c:pt>
              <c:pt idx="5">
                <c:v>12</c:v>
              </c:pt>
              <c:pt idx="6">
                <c:v>16</c:v>
              </c:pt>
              <c:pt idx="7">
                <c:v>18</c:v>
              </c:pt>
            </c:numLit>
          </c:xVal>
          <c:yVal>
            <c:numLit>
              <c:formatCode>General</c:formatCode>
              <c:ptCount val="8"/>
              <c:pt idx="0">
                <c:v>-11.5129</c:v>
              </c:pt>
              <c:pt idx="1">
                <c:v>-3.6635599999999999</c:v>
              </c:pt>
              <c:pt idx="2">
                <c:v>-2.9444400000000002</c:v>
              </c:pt>
              <c:pt idx="3">
                <c:v>0</c:v>
              </c:pt>
              <c:pt idx="4">
                <c:v>-0.40546500000000002</c:v>
              </c:pt>
              <c:pt idx="5">
                <c:v>1.38629</c:v>
              </c:pt>
              <c:pt idx="6">
                <c:v>0.40546500000000002</c:v>
              </c:pt>
              <c:pt idx="7">
                <c:v>11.5129</c:v>
              </c:pt>
            </c:numLit>
          </c:yVal>
          <c:smooth val="1"/>
        </c:ser>
        <c:ser>
          <c:idx val="1"/>
          <c:order val="1"/>
          <c:spPr>
            <a:ln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Lit>
              <c:formatCode>General</c:formatCode>
              <c:ptCount val="8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7</c:v>
              </c:pt>
              <c:pt idx="4">
                <c:v>8</c:v>
              </c:pt>
              <c:pt idx="5">
                <c:v>12</c:v>
              </c:pt>
              <c:pt idx="6">
                <c:v>16</c:v>
              </c:pt>
              <c:pt idx="7">
                <c:v>18</c:v>
              </c:pt>
            </c:numLit>
          </c:xVal>
          <c:yVal>
            <c:numLit>
              <c:formatCode>General</c:formatCode>
              <c:ptCount val="8"/>
              <c:pt idx="0">
                <c:v>-7.5433644132231414</c:v>
              </c:pt>
              <c:pt idx="1">
                <c:v>-5.6091466831955934</c:v>
              </c:pt>
              <c:pt idx="2">
                <c:v>-3.6749289531680445</c:v>
              </c:pt>
              <c:pt idx="3">
                <c:v>-2.7078200881542704</c:v>
              </c:pt>
              <c:pt idx="4">
                <c:v>-1.7407112231404964</c:v>
              </c:pt>
              <c:pt idx="5">
                <c:v>2.1277242369146006</c:v>
              </c:pt>
              <c:pt idx="6">
                <c:v>5.9961596969696966</c:v>
              </c:pt>
              <c:pt idx="7">
                <c:v>7.9303774269972465</c:v>
              </c:pt>
            </c:numLit>
          </c:yVal>
          <c:smooth val="1"/>
        </c:ser>
        <c:ser>
          <c:idx val="2"/>
          <c:order val="2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Lit>
              <c:formatCode>General</c:formatCode>
              <c:ptCount val="8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7</c:v>
              </c:pt>
              <c:pt idx="4">
                <c:v>8</c:v>
              </c:pt>
              <c:pt idx="5">
                <c:v>12</c:v>
              </c:pt>
              <c:pt idx="6">
                <c:v>16</c:v>
              </c:pt>
              <c:pt idx="7">
                <c:v>18</c:v>
              </c:pt>
            </c:numLit>
          </c:xVal>
          <c:yVal>
            <c:numLit>
              <c:formatCode>General</c:formatCode>
              <c:ptCount val="8"/>
              <c:pt idx="0">
                <c:v>-12.612415785872729</c:v>
              </c:pt>
              <c:pt idx="1">
                <c:v>-9.8209255013589551</c:v>
              </c:pt>
              <c:pt idx="2">
                <c:v>-7.1935683199041893</c:v>
              </c:pt>
              <c:pt idx="3">
                <c:v>-5.9752231513982013</c:v>
              </c:pt>
              <c:pt idx="4">
                <c:v>-4.8424056566087614</c:v>
              </c:pt>
              <c:pt idx="5">
                <c:v>-1.3210014184360905</c:v>
              </c:pt>
              <c:pt idx="6">
                <c:v>1.0404880295841687</c:v>
              </c:pt>
              <c:pt idx="7">
                <c:v>2.032235095074018</c:v>
              </c:pt>
            </c:numLit>
          </c:yVal>
          <c:smooth val="1"/>
        </c:ser>
        <c:ser>
          <c:idx val="3"/>
          <c:order val="3"/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Lit>
              <c:formatCode>General</c:formatCode>
              <c:ptCount val="8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7</c:v>
              </c:pt>
              <c:pt idx="4">
                <c:v>8</c:v>
              </c:pt>
              <c:pt idx="5">
                <c:v>12</c:v>
              </c:pt>
              <c:pt idx="6">
                <c:v>16</c:v>
              </c:pt>
              <c:pt idx="7">
                <c:v>18</c:v>
              </c:pt>
            </c:numLit>
          </c:xVal>
          <c:yVal>
            <c:numLit>
              <c:formatCode>General</c:formatCode>
              <c:ptCount val="8"/>
              <c:pt idx="0">
                <c:v>-17.511881195741168</c:v>
              </c:pt>
              <c:pt idx="1">
                <c:v>-15.170272445254813</c:v>
              </c:pt>
              <c:pt idx="2">
                <c:v>-12.951613059998905</c:v>
              </c:pt>
              <c:pt idx="3">
                <c:v>-11.892152823986457</c:v>
              </c:pt>
              <c:pt idx="4">
                <c:v>-10.867405771737538</c:v>
              </c:pt>
              <c:pt idx="5">
                <c:v>-7.1226678450815459</c:v>
              </c:pt>
              <c:pt idx="6">
                <c:v>-3.9151836378013574</c:v>
              </c:pt>
              <c:pt idx="7">
                <c:v>-2.4842338471890208</c:v>
              </c:pt>
            </c:numLit>
          </c:yVal>
          <c:smooth val="1"/>
        </c:ser>
        <c:ser>
          <c:idx val="4"/>
          <c:order val="4"/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Lit>
              <c:formatCode>General</c:formatCode>
              <c:ptCount val="8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7</c:v>
              </c:pt>
              <c:pt idx="4">
                <c:v>8</c:v>
              </c:pt>
              <c:pt idx="5">
                <c:v>12</c:v>
              </c:pt>
              <c:pt idx="6">
                <c:v>16</c:v>
              </c:pt>
              <c:pt idx="7">
                <c:v>18</c:v>
              </c:pt>
            </c:numLit>
          </c:xVal>
          <c:yVal>
            <c:numLit>
              <c:formatCode>General</c:formatCode>
              <c:ptCount val="8"/>
              <c:pt idx="0">
                <c:v>2.4251523692948833</c:v>
              </c:pt>
              <c:pt idx="1">
                <c:v>3.9519790788636247</c:v>
              </c:pt>
              <c:pt idx="2">
                <c:v>5.6017551536628138</c:v>
              </c:pt>
              <c:pt idx="3">
                <c:v>6.4765126476779136</c:v>
              </c:pt>
              <c:pt idx="4">
                <c:v>7.3859833254565421</c:v>
              </c:pt>
              <c:pt idx="5">
                <c:v>11.378116318910743</c:v>
              </c:pt>
              <c:pt idx="6">
                <c:v>15.907503031740745</c:v>
              </c:pt>
              <c:pt idx="7">
                <c:v>18.34498870118351</c:v>
              </c:pt>
            </c:numLit>
          </c:yVal>
          <c:smooth val="1"/>
        </c:ser>
        <c:ser>
          <c:idx val="5"/>
          <c:order val="5"/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Lit>
              <c:formatCode>General</c:formatCode>
              <c:ptCount val="8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7</c:v>
              </c:pt>
              <c:pt idx="4">
                <c:v>8</c:v>
              </c:pt>
              <c:pt idx="5">
                <c:v>12</c:v>
              </c:pt>
              <c:pt idx="6">
                <c:v>16</c:v>
              </c:pt>
              <c:pt idx="7">
                <c:v>18</c:v>
              </c:pt>
            </c:numLit>
          </c:xVal>
          <c:yVal>
            <c:numLit>
              <c:formatCode>General</c:formatCode>
              <c:ptCount val="8"/>
              <c:pt idx="0">
                <c:v>-14.187558399523791</c:v>
              </c:pt>
              <c:pt idx="1">
                <c:v>-11.12968167841351</c:v>
              </c:pt>
              <c:pt idx="2">
                <c:v>-8.286940314222587</c:v>
              </c:pt>
              <c:pt idx="3">
                <c:v>-6.990526690963514</c:v>
              </c:pt>
              <c:pt idx="4">
                <c:v>-5.8062173676205697</c:v>
              </c:pt>
              <c:pt idx="5">
                <c:v>-2.3926486248235728</c:v>
              </c:pt>
              <c:pt idx="6">
                <c:v>-0.49942329675972452</c:v>
              </c:pt>
              <c:pt idx="7">
                <c:v>0.19946311361046387</c:v>
              </c:pt>
            </c:numLit>
          </c:yVal>
          <c:smooth val="1"/>
        </c:ser>
        <c:ser>
          <c:idx val="6"/>
          <c:order val="6"/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Lit>
              <c:formatCode>General</c:formatCode>
              <c:ptCount val="8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7</c:v>
              </c:pt>
              <c:pt idx="4">
                <c:v>8</c:v>
              </c:pt>
              <c:pt idx="5">
                <c:v>12</c:v>
              </c:pt>
              <c:pt idx="6">
                <c:v>16</c:v>
              </c:pt>
              <c:pt idx="7">
                <c:v>18</c:v>
              </c:pt>
            </c:numLit>
          </c:xVal>
          <c:yVal>
            <c:numLit>
              <c:formatCode>General</c:formatCode>
              <c:ptCount val="8"/>
              <c:pt idx="0">
                <c:v>-0.89917042692249094</c:v>
              </c:pt>
              <c:pt idx="1">
                <c:v>-8.8611687977676823E-2</c:v>
              </c:pt>
              <c:pt idx="2">
                <c:v>0.93708240788649899</c:v>
              </c:pt>
              <c:pt idx="3">
                <c:v>1.5748865146549731</c:v>
              </c:pt>
              <c:pt idx="4">
                <c:v>2.3247949213395769</c:v>
              </c:pt>
              <c:pt idx="5">
                <c:v>6.6480970986527739</c:v>
              </c:pt>
              <c:pt idx="6">
                <c:v>12.491742690699118</c:v>
              </c:pt>
              <c:pt idx="7">
                <c:v>15.66129174038403</c:v>
              </c:pt>
            </c:numLit>
          </c:yVal>
          <c:smooth val="1"/>
        </c:ser>
        <c:ser>
          <c:idx val="7"/>
          <c:order val="7"/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Lit>
              <c:formatCode>General</c:formatCode>
              <c:ptCount val="8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7</c:v>
              </c:pt>
              <c:pt idx="4">
                <c:v>8</c:v>
              </c:pt>
              <c:pt idx="5">
                <c:v>12</c:v>
              </c:pt>
              <c:pt idx="6">
                <c:v>16</c:v>
              </c:pt>
              <c:pt idx="7">
                <c:v>18</c:v>
              </c:pt>
            </c:numLit>
          </c:xVal>
          <c:yVal>
            <c:numLit>
              <c:formatCode>General</c:formatCode>
              <c:ptCount val="8"/>
              <c:pt idx="0">
                <c:v>-2.4743130405735556</c:v>
              </c:pt>
              <c:pt idx="1">
                <c:v>-1.3973678650322334</c:v>
              </c:pt>
              <c:pt idx="2">
                <c:v>-0.1562895864319005</c:v>
              </c:pt>
              <c:pt idx="3">
                <c:v>0.55958297508965904</c:v>
              </c:pt>
              <c:pt idx="4">
                <c:v>1.3609832103277668</c:v>
              </c:pt>
              <c:pt idx="5">
                <c:v>5.5764498922652894</c:v>
              </c:pt>
              <c:pt idx="6">
                <c:v>10.951831364355222</c:v>
              </c:pt>
              <c:pt idx="7">
                <c:v>13.828519758920473</c:v>
              </c:pt>
            </c:numLit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649184"/>
        <c:axId val="191648792"/>
      </c:scatterChart>
      <c:valAx>
        <c:axId val="191649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ja-JP"/>
          </a:p>
        </c:txPr>
        <c:crossAx val="191648792"/>
        <c:crossesAt val="-20"/>
        <c:crossBetween val="midCat"/>
      </c:valAx>
      <c:valAx>
        <c:axId val="191648792"/>
        <c:scaling>
          <c:orientation val="minMax"/>
          <c:max val="25"/>
          <c:min val="-2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ja-JP"/>
          </a:p>
        </c:txPr>
        <c:crossAx val="191649184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517291107842288"/>
          <c:y val="5.72954573926222E-2"/>
          <c:w val="0.65494190848521561"/>
          <c:h val="0.73903061302436146"/>
        </c:manualLayout>
      </c:layout>
      <c:scatterChart>
        <c:scatterStyle val="lineMarker"/>
        <c:varyColors val="0"/>
        <c:ser>
          <c:idx val="0"/>
          <c:order val="0"/>
          <c:tx>
            <c:v>体重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tx1">
                  <a:lumMod val="65000"/>
                  <a:lumOff val="35000"/>
                </a:schemeClr>
              </a:solidFill>
            </c:spPr>
          </c:marker>
          <c:xVal>
            <c:numLit>
              <c:formatCode>General</c:formatCode>
              <c:ptCount val="30"/>
              <c:pt idx="0">
                <c:v>10.399934996921267</c:v>
              </c:pt>
              <c:pt idx="1">
                <c:v>10.973295562472146</c:v>
              </c:pt>
              <c:pt idx="2">
                <c:v>10.723111654225569</c:v>
              </c:pt>
              <c:pt idx="3">
                <c:v>10.812070385320579</c:v>
              </c:pt>
              <c:pt idx="4">
                <c:v>9.6592086458846786</c:v>
              </c:pt>
              <c:pt idx="5">
                <c:v>8.563843785285469</c:v>
              </c:pt>
              <c:pt idx="6">
                <c:v>10.116479439334949</c:v>
              </c:pt>
              <c:pt idx="7">
                <c:v>8.205600216489616</c:v>
              </c:pt>
              <c:pt idx="8">
                <c:v>7.7090932946687944</c:v>
              </c:pt>
              <c:pt idx="9">
                <c:v>8.1496778995530885</c:v>
              </c:pt>
              <c:pt idx="10">
                <c:v>8.842605365567259</c:v>
              </c:pt>
              <c:pt idx="11">
                <c:v>9.3738698058558665</c:v>
              </c:pt>
              <c:pt idx="12">
                <c:v>11.37608709613453</c:v>
              </c:pt>
              <c:pt idx="13">
                <c:v>8.4596406723972066</c:v>
              </c:pt>
              <c:pt idx="14">
                <c:v>6.285545039552848</c:v>
              </c:pt>
              <c:pt idx="15">
                <c:v>10.508873975191314</c:v>
              </c:pt>
              <c:pt idx="16">
                <c:v>8.2173763840712191</c:v>
              </c:pt>
              <c:pt idx="17">
                <c:v>6.6173093335252435</c:v>
              </c:pt>
              <c:pt idx="18">
                <c:v>8.6588747788269878</c:v>
              </c:pt>
              <c:pt idx="19">
                <c:v>11.809643828518993</c:v>
              </c:pt>
              <c:pt idx="20">
                <c:v>6.4957573490167064</c:v>
              </c:pt>
              <c:pt idx="21">
                <c:v>10.27506926267773</c:v>
              </c:pt>
              <c:pt idx="22">
                <c:v>7.1220358914309347</c:v>
              </c:pt>
              <c:pt idx="23">
                <c:v>7.3027670179481063</c:v>
              </c:pt>
              <c:pt idx="24">
                <c:v>7.045048665802855</c:v>
              </c:pt>
              <c:pt idx="25">
                <c:v>8.6736653848407474</c:v>
              </c:pt>
              <c:pt idx="26">
                <c:v>10.582748897436975</c:v>
              </c:pt>
              <c:pt idx="27">
                <c:v>7.504904360086238</c:v>
              </c:pt>
              <c:pt idx="28">
                <c:v>7.4658243212936171</c:v>
              </c:pt>
              <c:pt idx="29">
                <c:v>11.154813010054355</c:v>
              </c:pt>
            </c:numLit>
          </c:xVal>
          <c:yVal>
            <c:numLit>
              <c:formatCode>General</c:formatCode>
              <c:ptCount val="30"/>
              <c:pt idx="0">
                <c:v>23.071117492303166</c:v>
              </c:pt>
              <c:pt idx="1">
                <c:v>26.196718906180365</c:v>
              </c:pt>
              <c:pt idx="2">
                <c:v>31.937499135563922</c:v>
              </c:pt>
              <c:pt idx="3">
                <c:v>26.845255963301447</c:v>
              </c:pt>
              <c:pt idx="4">
                <c:v>26.148021614711695</c:v>
              </c:pt>
              <c:pt idx="5">
                <c:v>22.432089463213675</c:v>
              </c:pt>
              <c:pt idx="6">
                <c:v>27.646518598337373</c:v>
              </c:pt>
              <c:pt idx="7">
                <c:v>15.97296054122404</c:v>
              </c:pt>
              <c:pt idx="8">
                <c:v>16.762093236671987</c:v>
              </c:pt>
              <c:pt idx="9">
                <c:v>19.647234748882724</c:v>
              </c:pt>
              <c:pt idx="10">
                <c:v>25.852433413918149</c:v>
              </c:pt>
              <c:pt idx="11">
                <c:v>25.404274514639667</c:v>
              </c:pt>
              <c:pt idx="12">
                <c:v>29.416417740336321</c:v>
              </c:pt>
              <c:pt idx="13">
                <c:v>22.840341680993017</c:v>
              </c:pt>
              <c:pt idx="14">
                <c:v>12.898462598882119</c:v>
              </c:pt>
              <c:pt idx="15">
                <c:v>23.771704937978285</c:v>
              </c:pt>
              <c:pt idx="16">
                <c:v>23.853520960178045</c:v>
              </c:pt>
              <c:pt idx="17">
                <c:v>19.19947333381311</c:v>
              </c:pt>
              <c:pt idx="18">
                <c:v>22.654666947067469</c:v>
              </c:pt>
              <c:pt idx="19">
                <c:v>28.428589571297483</c:v>
              </c:pt>
              <c:pt idx="20">
                <c:v>19.668073372541766</c:v>
              </c:pt>
              <c:pt idx="21">
                <c:v>29.437913156694329</c:v>
              </c:pt>
              <c:pt idx="22">
                <c:v>14.809009728577337</c:v>
              </c:pt>
              <c:pt idx="23">
                <c:v>13.000197544870266</c:v>
              </c:pt>
              <c:pt idx="24">
                <c:v>13.835541664507138</c:v>
              </c:pt>
              <c:pt idx="25">
                <c:v>24.442883462101868</c:v>
              </c:pt>
              <c:pt idx="26">
                <c:v>29.873192243592435</c:v>
              </c:pt>
              <c:pt idx="27">
                <c:v>17.040180900215596</c:v>
              </c:pt>
              <c:pt idx="28">
                <c:v>20.201320803234044</c:v>
              </c:pt>
              <c:pt idx="29">
                <c:v>22.557192525135886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649576"/>
        <c:axId val="192577912"/>
      </c:scatterChart>
      <c:valAx>
        <c:axId val="191649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ja-JP" altLang="en-US" sz="1400" b="0"/>
                  <a:t>年齢</a:t>
                </a:r>
              </a:p>
            </c:rich>
          </c:tx>
          <c:overlay val="0"/>
        </c:title>
        <c:numFmt formatCode="0.0_ " sourceLinked="0"/>
        <c:majorTickMark val="none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192577912"/>
        <c:crosses val="autoZero"/>
        <c:crossBetween val="midCat"/>
      </c:valAx>
      <c:valAx>
        <c:axId val="192577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ja-JP" altLang="en-US" sz="1400" b="0"/>
                  <a:t>体重</a:t>
                </a:r>
              </a:p>
            </c:rich>
          </c:tx>
          <c:overlay val="0"/>
        </c:title>
        <c:numFmt formatCode="0.0_ " sourceLinked="0"/>
        <c:majorTickMark val="none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191649576"/>
        <c:crosses val="autoZero"/>
        <c:crossBetween val="midCat"/>
        <c:maj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579946801951769"/>
          <c:y val="0.12437810945273632"/>
          <c:w val="0.69269671827934265"/>
          <c:h val="0.6937351736505573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図16_2!$D$7:$D$36</c:f>
              <c:numCache>
                <c:formatCode>0.00_ </c:formatCode>
                <c:ptCount val="30"/>
                <c:pt idx="0">
                  <c:v>6.3984820141554124</c:v>
                </c:pt>
                <c:pt idx="1">
                  <c:v>6.8747863666188787</c:v>
                </c:pt>
                <c:pt idx="2">
                  <c:v>6.2470692272448307</c:v>
                </c:pt>
                <c:pt idx="3">
                  <c:v>6.6505813198049788</c:v>
                </c:pt>
                <c:pt idx="4">
                  <c:v>5.3626535704109841</c:v>
                </c:pt>
                <c:pt idx="5">
                  <c:v>4.3194190127796883</c:v>
                </c:pt>
                <c:pt idx="6">
                  <c:v>5.8012798964475234</c:v>
                </c:pt>
                <c:pt idx="7">
                  <c:v>4.2881345216045368</c:v>
                </c:pt>
                <c:pt idx="8">
                  <c:v>3.669073949136338</c:v>
                </c:pt>
                <c:pt idx="9">
                  <c:v>4.0065120767357865</c:v>
                </c:pt>
                <c:pt idx="10">
                  <c:v>4.4386609111999293</c:v>
                </c:pt>
                <c:pt idx="11">
                  <c:v>5.077641875356024</c:v>
                </c:pt>
                <c:pt idx="12">
                  <c:v>7.1488805246796234</c:v>
                </c:pt>
                <c:pt idx="13">
                  <c:v>4.1751555378600518</c:v>
                </c:pt>
                <c:pt idx="14">
                  <c:v>2.2562057365065451</c:v>
                </c:pt>
                <c:pt idx="15">
                  <c:v>6.4826730441635485</c:v>
                </c:pt>
                <c:pt idx="16">
                  <c:v>3.8359701444491847</c:v>
                </c:pt>
                <c:pt idx="17">
                  <c:v>2.2663070565928982</c:v>
                </c:pt>
                <c:pt idx="18">
                  <c:v>4.4158259159379476</c:v>
                </c:pt>
                <c:pt idx="19">
                  <c:v>7.7071087262358642</c:v>
                </c:pt>
                <c:pt idx="20">
                  <c:v>2.0984755113641427</c:v>
                </c:pt>
                <c:pt idx="21">
                  <c:v>5.8782466853805211</c:v>
                </c:pt>
                <c:pt idx="22">
                  <c:v>3.107682704271804</c:v>
                </c:pt>
                <c:pt idx="23">
                  <c:v>3.4229484200905391</c:v>
                </c:pt>
                <c:pt idx="24">
                  <c:v>3.0764560944317396</c:v>
                </c:pt>
                <c:pt idx="25">
                  <c:v>4.3271944095726784</c:v>
                </c:pt>
                <c:pt idx="26">
                  <c:v>6.207245542258776</c:v>
                </c:pt>
                <c:pt idx="27">
                  <c:v>3.4172295455406818</c:v>
                </c:pt>
                <c:pt idx="28">
                  <c:v>3.1853508005482798</c:v>
                </c:pt>
                <c:pt idx="29">
                  <c:v>7.2991538410561354</c:v>
                </c:pt>
              </c:numCache>
            </c:numRef>
          </c:xVal>
          <c:yVal>
            <c:numRef>
              <c:f>図16_2!$E$7:$E$36</c:f>
              <c:numCache>
                <c:formatCode>0.00_);[Red]\(0.00\)</c:formatCode>
                <c:ptCount val="30"/>
                <c:pt idx="0">
                  <c:v>6.5774407341022147</c:v>
                </c:pt>
                <c:pt idx="1">
                  <c:v>7.7439743860395467</c:v>
                </c:pt>
                <c:pt idx="2">
                  <c:v>6.2178796817929438</c:v>
                </c:pt>
                <c:pt idx="3">
                  <c:v>7.4945377154350421</c:v>
                </c:pt>
                <c:pt idx="4">
                  <c:v>7.5977756462209189</c:v>
                </c:pt>
                <c:pt idx="5">
                  <c:v>5.1927119251516487</c:v>
                </c:pt>
                <c:pt idx="6">
                  <c:v>5.8758682708287271</c:v>
                </c:pt>
                <c:pt idx="7">
                  <c:v>4.300058490580815</c:v>
                </c:pt>
                <c:pt idx="8">
                  <c:v>3.8744692005427019</c:v>
                </c:pt>
                <c:pt idx="9">
                  <c:v>3.4131512073241783</c:v>
                </c:pt>
                <c:pt idx="10">
                  <c:v>3.8757838688876864</c:v>
                </c:pt>
                <c:pt idx="11">
                  <c:v>3.4403804299256588</c:v>
                </c:pt>
                <c:pt idx="12">
                  <c:v>7.5903196890708955</c:v>
                </c:pt>
                <c:pt idx="13">
                  <c:v>3.617432897370473</c:v>
                </c:pt>
                <c:pt idx="14">
                  <c:v>2.3458934124588176</c:v>
                </c:pt>
                <c:pt idx="15">
                  <c:v>7.2225238320812721</c:v>
                </c:pt>
                <c:pt idx="16">
                  <c:v>4.6271761810502063</c:v>
                </c:pt>
                <c:pt idx="17">
                  <c:v>2.7851625800574142</c:v>
                </c:pt>
                <c:pt idx="18">
                  <c:v>2.7659030230615897</c:v>
                </c:pt>
                <c:pt idx="19">
                  <c:v>6.4336451801586563</c:v>
                </c:pt>
                <c:pt idx="20">
                  <c:v>1.5748081654449297</c:v>
                </c:pt>
                <c:pt idx="21">
                  <c:v>4.2474213656681776</c:v>
                </c:pt>
                <c:pt idx="22">
                  <c:v>3.0443059769086069</c:v>
                </c:pt>
                <c:pt idx="23">
                  <c:v>3.8074574966955606</c:v>
                </c:pt>
                <c:pt idx="24">
                  <c:v>2.9737716594111436</c:v>
                </c:pt>
                <c:pt idx="25">
                  <c:v>5.989985182704638</c:v>
                </c:pt>
                <c:pt idx="26">
                  <c:v>6.8320210239925867</c:v>
                </c:pt>
                <c:pt idx="27">
                  <c:v>3.7445028811459267</c:v>
                </c:pt>
                <c:pt idx="28">
                  <c:v>2.026492732999996</c:v>
                </c:pt>
                <c:pt idx="29">
                  <c:v>6.2277686585462018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78696"/>
        <c:axId val="192579088"/>
      </c:scatterChart>
      <c:valAx>
        <c:axId val="192578696"/>
        <c:scaling>
          <c:orientation val="minMax"/>
        </c:scaling>
        <c:delete val="0"/>
        <c:axPos val="b"/>
        <c:numFmt formatCode="0.0_ " sourceLinked="0"/>
        <c:majorTickMark val="out"/>
        <c:minorTickMark val="none"/>
        <c:tickLblPos val="nextTo"/>
        <c:crossAx val="192579088"/>
        <c:crosses val="autoZero"/>
        <c:crossBetween val="midCat"/>
      </c:valAx>
      <c:valAx>
        <c:axId val="192579088"/>
        <c:scaling>
          <c:orientation val="minMax"/>
        </c:scaling>
        <c:delete val="0"/>
        <c:axPos val="l"/>
        <c:majorGridlines/>
        <c:numFmt formatCode="0.0_ " sourceLinked="0"/>
        <c:majorTickMark val="out"/>
        <c:minorTickMark val="none"/>
        <c:tickLblPos val="nextTo"/>
        <c:crossAx val="19257869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600">
          <a:latin typeface="メイリオ" panose="020B0604030504040204" pitchFamily="50" charset="-128"/>
          <a:ea typeface="メイリオ" panose="020B0604030504040204" pitchFamily="50" charset="-128"/>
          <a:cs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254000</xdr:colOff>
      <xdr:row>7</xdr:row>
      <xdr:rowOff>0</xdr:rowOff>
    </xdr:from>
    <xdr:to>
      <xdr:col>10</xdr:col>
      <xdr:colOff>175260</xdr:colOff>
      <xdr:row>26</xdr:row>
      <xdr:rowOff>45720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777240</xdr:colOff>
      <xdr:row>14</xdr:row>
      <xdr:rowOff>53340</xdr:rowOff>
    </xdr:from>
    <xdr:to>
      <xdr:col>10</xdr:col>
      <xdr:colOff>53340</xdr:colOff>
      <xdr:row>17</xdr:row>
      <xdr:rowOff>182880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テキスト ボックス 3"/>
            <xdr:cNvSpPr txBox="1"/>
          </xdr:nvSpPr>
          <xdr:spPr>
            <a:xfrm>
              <a:off x="4739640" y="3467100"/>
              <a:ext cx="3238500" cy="861060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sSub>
                      <m:sSubPr>
                        <m:ctrlPr>
                          <a:rPr lang="ja-JP" altLang="ja-JP" sz="14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altLang="ja-JP" sz="1400" i="1">
                            <a:solidFill>
                              <a:schemeClr val="dk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   </m:t>
                        </m:r>
                        <m:r>
                          <a:rPr lang="en-US" altLang="ja-JP" sz="1400" i="1">
                            <a:solidFill>
                              <a:schemeClr val="dk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𝑟</m:t>
                        </m:r>
                      </m:e>
                      <m:sub>
                        <m:r>
                          <a:rPr lang="en-US" altLang="ja-JP" sz="1400" i="1">
                            <a:solidFill>
                              <a:schemeClr val="dk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𝑋𝑌</m:t>
                        </m:r>
                        <m:r>
                          <a:rPr lang="en-US" altLang="ja-JP" sz="1400" i="1">
                            <a:solidFill>
                              <a:schemeClr val="dk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en-US" altLang="ja-JP" sz="1400" i="1">
                            <a:solidFill>
                              <a:schemeClr val="dk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𝐴</m:t>
                        </m:r>
                      </m:sub>
                    </m:sSub>
                    <m:r>
                      <a:rPr lang="en-US" altLang="ja-JP" sz="1400">
                        <a:solidFill>
                          <a:schemeClr val="dk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ja-JP" altLang="ja-JP" sz="140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ja-JP" altLang="ja-JP" sz="14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altLang="ja-JP" sz="1400" i="1">
                                <a:solidFill>
                                  <a:schemeClr val="dk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𝑟</m:t>
                            </m:r>
                          </m:e>
                          <m:sub>
                            <m:r>
                              <a:rPr lang="en-US" altLang="ja-JP" sz="1400" i="1">
                                <a:solidFill>
                                  <a:schemeClr val="dk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𝑋𝑌</m:t>
                            </m:r>
                          </m:sub>
                        </m:sSub>
                        <m:r>
                          <a:rPr lang="en-US" altLang="ja-JP" sz="1400" i="1">
                            <a:solidFill>
                              <a:schemeClr val="dk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−</m:t>
                        </m:r>
                        <m:sSub>
                          <m:sSubPr>
                            <m:ctrlPr>
                              <a:rPr lang="ja-JP" altLang="ja-JP" sz="14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altLang="ja-JP" sz="1400" i="1">
                                <a:solidFill>
                                  <a:schemeClr val="dk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𝑟</m:t>
                            </m:r>
                          </m:e>
                          <m:sub>
                            <m:r>
                              <a:rPr lang="en-US" altLang="ja-JP" sz="1400" i="1">
                                <a:solidFill>
                                  <a:schemeClr val="dk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𝐴𝑋</m:t>
                            </m:r>
                          </m:sub>
                        </m:sSub>
                        <m:sSub>
                          <m:sSubPr>
                            <m:ctrlPr>
                              <a:rPr lang="ja-JP" altLang="ja-JP" sz="14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altLang="ja-JP" sz="1400" i="1">
                                <a:solidFill>
                                  <a:schemeClr val="dk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𝑟</m:t>
                            </m:r>
                          </m:e>
                          <m:sub>
                            <m:r>
                              <a:rPr lang="en-US" altLang="ja-JP" sz="1400" i="1">
                                <a:solidFill>
                                  <a:schemeClr val="dk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𝐴𝑌</m:t>
                            </m:r>
                          </m:sub>
                        </m:sSub>
                      </m:num>
                      <m:den>
                        <m:rad>
                          <m:radPr>
                            <m:degHide m:val="on"/>
                            <m:ctrlPr>
                              <a:rPr lang="ja-JP" altLang="ja-JP" sz="14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radPr>
                          <m:deg/>
                          <m:e>
                            <m:sSup>
                              <m:sSupPr>
                                <m:ctrlPr>
                                  <a:rPr lang="ja-JP" altLang="ja-JP" sz="140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ja-JP" altLang="ja-JP" sz="14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altLang="ja-JP" sz="14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1−</m:t>
                                    </m:r>
                                    <m:r>
                                      <a:rPr lang="en-US" altLang="ja-JP" sz="14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𝑟</m:t>
                                    </m:r>
                                  </m:e>
                                  <m:sub>
                                    <m:r>
                                      <a:rPr lang="en-US" altLang="ja-JP" sz="14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𝐴𝑋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altLang="ja-JP" sz="140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p>
                          </m:e>
                        </m:rad>
                        <m:rad>
                          <m:radPr>
                            <m:degHide m:val="on"/>
                            <m:ctrlPr>
                              <a:rPr lang="ja-JP" altLang="ja-JP" sz="140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radPr>
                          <m:deg/>
                          <m:e>
                            <m:sSup>
                              <m:sSupPr>
                                <m:ctrlPr>
                                  <a:rPr lang="ja-JP" altLang="ja-JP" sz="140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ja-JP" altLang="ja-JP" sz="14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altLang="ja-JP" sz="14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1−</m:t>
                                    </m:r>
                                    <m:r>
                                      <a:rPr lang="en-US" altLang="ja-JP" sz="14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𝑟</m:t>
                                    </m:r>
                                  </m:e>
                                  <m:sub>
                                    <m:r>
                                      <a:rPr lang="en-US" altLang="ja-JP" sz="1400" i="1">
                                        <a:solidFill>
                                          <a:schemeClr val="dk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𝐴𝑌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altLang="ja-JP" sz="140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p>
                          </m:e>
                        </m:rad>
                      </m:den>
                    </m:f>
                  </m:oMath>
                </m:oMathPara>
              </a14:m>
              <a:endParaRPr kumimoji="1" lang="ja-JP" altLang="en-US" sz="1400"/>
            </a:p>
          </xdr:txBody>
        </xdr:sp>
      </mc:Choice>
      <mc:Fallback xmlns="">
        <xdr:sp macro="" textlink="">
          <xdr:nvSpPr>
            <xdr:cNvPr id="4" name="テキスト ボックス 3"/>
            <xdr:cNvSpPr txBox="1"/>
          </xdr:nvSpPr>
          <xdr:spPr>
            <a:xfrm>
              <a:off x="4739640" y="3467100"/>
              <a:ext cx="3238500" cy="861060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/>
              <a:r>
                <a:rPr lang="ja-JP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US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  𝑟</a:t>
              </a:r>
              <a:r>
                <a:rPr lang="ja-JP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〗_(</a:t>
              </a:r>
              <a:r>
                <a:rPr lang="en-US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𝑋𝑌,𝐴</a:t>
              </a:r>
              <a:r>
                <a:rPr lang="ja-JP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en-US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=</a:t>
              </a:r>
              <a:r>
                <a:rPr lang="ja-JP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n-US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𝑟</a:t>
              </a:r>
              <a:r>
                <a:rPr lang="ja-JP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𝑋𝑌−𝑟</a:t>
              </a:r>
              <a:r>
                <a:rPr lang="ja-JP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𝐴𝑋</a:t>
              </a:r>
              <a:r>
                <a:rPr lang="ja-JP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n-US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𝑟</a:t>
              </a:r>
              <a:r>
                <a:rPr lang="ja-JP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𝐴𝑌</a:t>
              </a:r>
              <a:r>
                <a:rPr lang="ja-JP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)/(√(〖〖</a:t>
              </a:r>
              <a:r>
                <a:rPr lang="en-US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1−𝑟</a:t>
              </a:r>
              <a:r>
                <a:rPr lang="ja-JP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〗_</a:t>
              </a:r>
              <a:r>
                <a:rPr lang="en-US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𝐴𝑋</a:t>
              </a:r>
              <a:r>
                <a:rPr lang="ja-JP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〗^</a:t>
              </a:r>
              <a:r>
                <a:rPr lang="en-US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 </a:t>
              </a:r>
              <a:r>
                <a:rPr lang="ja-JP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 √(〖〖</a:t>
              </a:r>
              <a:r>
                <a:rPr lang="en-US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1−𝑟</a:t>
              </a:r>
              <a:r>
                <a:rPr lang="ja-JP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〗_</a:t>
              </a:r>
              <a:r>
                <a:rPr lang="en-US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𝐴𝑌</a:t>
              </a:r>
              <a:r>
                <a:rPr lang="ja-JP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〗^</a:t>
              </a:r>
              <a:r>
                <a:rPr lang="en-US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 </a:t>
              </a:r>
              <a:r>
                <a:rPr lang="ja-JP" altLang="ja-JP" sz="14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))</a:t>
              </a:r>
              <a:endParaRPr kumimoji="1" lang="ja-JP" altLang="en-US" sz="1400"/>
            </a:p>
          </xdr:txBody>
        </xdr:sp>
      </mc:Fallback>
    </mc:AlternateContent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7620</xdr:colOff>
      <xdr:row>8</xdr:row>
      <xdr:rowOff>38100</xdr:rowOff>
    </xdr:from>
    <xdr:to>
      <xdr:col>12</xdr:col>
      <xdr:colOff>487680</xdr:colOff>
      <xdr:row>24</xdr:row>
      <xdr:rowOff>45720</xdr:rowOff>
    </xdr:to>
    <xdr:pic>
      <xdr:nvPicPr>
        <xdr:cNvPr id="2" name="図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501140"/>
          <a:ext cx="5402580" cy="390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99060</xdr:colOff>
      <xdr:row>26</xdr:row>
      <xdr:rowOff>121920</xdr:rowOff>
    </xdr:from>
    <xdr:to>
      <xdr:col>12</xdr:col>
      <xdr:colOff>579120</xdr:colOff>
      <xdr:row>39</xdr:row>
      <xdr:rowOff>76200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3940" y="5974080"/>
          <a:ext cx="5402580" cy="3124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74</xdr:row>
      <xdr:rowOff>0</xdr:rowOff>
    </xdr:from>
    <xdr:to>
      <xdr:col>7</xdr:col>
      <xdr:colOff>304800</xdr:colOff>
      <xdr:row>88</xdr:row>
      <xdr:rowOff>205740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548640</xdr:colOff>
      <xdr:row>6</xdr:row>
      <xdr:rowOff>38100</xdr:rowOff>
    </xdr:from>
    <xdr:to>
      <xdr:col>13</xdr:col>
      <xdr:colOff>678180</xdr:colOff>
      <xdr:row>25</xdr:row>
      <xdr:rowOff>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220980</xdr:colOff>
      <xdr:row>13</xdr:row>
      <xdr:rowOff>205740</xdr:rowOff>
    </xdr:from>
    <xdr:to>
      <xdr:col>6</xdr:col>
      <xdr:colOff>365760</xdr:colOff>
      <xdr:row>15</xdr:row>
      <xdr:rowOff>205740</xdr:rowOff>
    </xdr:to>
    <xdr:sp macro="" textlink="">
      <xdr:nvSpPr>
        <xdr:cNvPr id="5" name="右矢印 4"/>
        <xdr:cNvSpPr/>
      </xdr:nvSpPr>
      <xdr:spPr>
        <a:xfrm>
          <a:off x="5768340" y="4107180"/>
          <a:ext cx="937260" cy="48768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0.46711</cdr:x>
      <cdr:y>0.89884</cdr:y>
    </cdr:from>
    <cdr:to>
      <cdr:x>0.68054</cdr:x>
      <cdr:y>0.97347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651760" y="4130040"/>
          <a:ext cx="121158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予測値</a:t>
          </a:r>
        </a:p>
      </cdr:txBody>
    </cdr:sp>
  </cdr:relSizeAnchor>
  <cdr:relSizeAnchor xmlns:cdr="http://schemas.openxmlformats.org/drawingml/2006/chartDrawing">
    <cdr:from>
      <cdr:x>0.11007</cdr:x>
      <cdr:y>0.01327</cdr:y>
    </cdr:from>
    <cdr:to>
      <cdr:x>0.36242</cdr:x>
      <cdr:y>0.10779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24840" y="60960"/>
          <a:ext cx="1432560" cy="4343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実際の成績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0.59587</cdr:x>
      <cdr:y>0.82736</cdr:y>
    </cdr:from>
    <cdr:to>
      <cdr:x>0.97719</cdr:x>
      <cdr:y>0.96254</cdr:y>
    </cdr:to>
    <mc:AlternateContent xmlns:mc="http://schemas.openxmlformats.org/markup-compatibility/2006" xmlns:a14="http://schemas.microsoft.com/office/drawing/2010/main">
      <mc:Choice Requires="a14">
        <cdr:sp macro="" textlink="">
          <cdr:nvSpPr>
            <cdr:cNvPr id="2" name="テキスト ボックス 1"/>
            <cdr:cNvSpPr txBox="1"/>
          </cdr:nvSpPr>
          <cdr:spPr>
            <a:xfrm xmlns:a="http://schemas.openxmlformats.org/drawingml/2006/main">
              <a:off x="2786380" y="3870960"/>
              <a:ext cx="1783080" cy="63246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square" rtlCol="0"/>
            <a:lstStyle xmlns:a="http://schemas.openxmlformats.org/drawingml/2006/main"/>
            <a:p xmlns:a="http://schemas.openxmlformats.org/drawingml/2006/main"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altLang="ja-JP" sz="2400" i="1">
                        <a:latin typeface="Cambria Math"/>
                        <a:cs typeface="Times New Roman" panose="02020603050405020304" pitchFamily="18" charset="0"/>
                      </a:rPr>
                      <m:t>𝑟</m:t>
                    </m:r>
                    <m:r>
                      <a:rPr lang="en-US" altLang="ja-JP" sz="2400" i="1">
                        <a:latin typeface="Cambria Math"/>
                        <a:cs typeface="Times New Roman" panose="02020603050405020304" pitchFamily="18" charset="0"/>
                      </a:rPr>
                      <m:t>=0.893</m:t>
                    </m:r>
                  </m:oMath>
                </m:oMathPara>
              </a14:m>
              <a:endParaRPr lang="ja-JP" altLang="en-US" sz="24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cdr:txBody>
        </cdr:sp>
      </mc:Choice>
      <mc:Fallback xmlns="">
        <cdr:sp macro="" textlink="">
          <cdr:nvSpPr>
            <cdr:cNvPr id="2" name="テキスト ボックス 1"/>
            <cdr:cNvSpPr txBox="1"/>
          </cdr:nvSpPr>
          <cdr:spPr>
            <a:xfrm xmlns:a="http://schemas.openxmlformats.org/drawingml/2006/main">
              <a:off x="2786380" y="3870960"/>
              <a:ext cx="1783080" cy="63246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square" rtlCol="0"/>
            <a:lstStyle xmlns:a="http://schemas.openxmlformats.org/drawingml/2006/main"/>
            <a:p xmlns:a="http://schemas.openxmlformats.org/drawingml/2006/main">
              <a:r>
                <a:rPr lang="en-US" altLang="ja-JP" sz="2400" i="0">
                  <a:latin typeface="Cambria Math"/>
                  <a:cs typeface="Times New Roman" panose="02020603050405020304" pitchFamily="18" charset="0"/>
                </a:rPr>
                <a:t>𝑟=0.893</a:t>
              </a:r>
              <a:endParaRPr lang="ja-JP" altLang="en-US" sz="24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cdr:txBody>
        </cdr:sp>
      </mc:Fallback>
    </mc:AlternateContent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33020</xdr:colOff>
      <xdr:row>6</xdr:row>
      <xdr:rowOff>30480</xdr:rowOff>
    </xdr:from>
    <xdr:to>
      <xdr:col>10</xdr:col>
      <xdr:colOff>716280</xdr:colOff>
      <xdr:row>25</xdr:row>
      <xdr:rowOff>30480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0.65391</cdr:x>
      <cdr:y>0.85855</cdr:y>
    </cdr:from>
    <cdr:to>
      <cdr:x>0.98032</cdr:x>
      <cdr:y>0.99836</cdr:y>
    </cdr:to>
    <mc:AlternateContent xmlns:mc="http://schemas.openxmlformats.org/markup-compatibility/2006" xmlns:a14="http://schemas.microsoft.com/office/drawing/2010/main">
      <mc:Choice Requires="a14">
        <cdr:sp macro="" textlink="">
          <cdr:nvSpPr>
            <cdr:cNvPr id="5" name="テキスト ボックス 4"/>
            <cdr:cNvSpPr txBox="1"/>
          </cdr:nvSpPr>
          <cdr:spPr>
            <a:xfrm xmlns:a="http://schemas.openxmlformats.org/drawingml/2006/main">
              <a:off x="3037840" y="3977640"/>
              <a:ext cx="1516380" cy="64770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square" rtlCol="0"/>
            <a:lstStyle xmlns:a="http://schemas.openxmlformats.org/drawingml/2006/main"/>
            <a:p xmlns:a="http://schemas.openxmlformats.org/drawingml/2006/main"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altLang="ja-JP" sz="2400" i="1">
                        <a:effectLst/>
                        <a:latin typeface="Cambria Math"/>
                        <a:ea typeface="+mn-ea"/>
                        <a:cs typeface="+mn-cs"/>
                      </a:rPr>
                      <m:t>𝑟</m:t>
                    </m:r>
                    <m:r>
                      <a:rPr lang="en-US" altLang="ja-JP" sz="2400" i="1">
                        <a:effectLst/>
                        <a:latin typeface="Cambria Math"/>
                        <a:ea typeface="+mn-ea"/>
                        <a:cs typeface="+mn-cs"/>
                      </a:rPr>
                      <m:t>=0.034</m:t>
                    </m:r>
                  </m:oMath>
                </m:oMathPara>
              </a14:m>
              <a:endParaRPr lang="ja-JP" altLang="ja-JP" sz="2400">
                <a:effectLst/>
              </a:endParaRPr>
            </a:p>
          </cdr:txBody>
        </cdr:sp>
      </mc:Choice>
      <mc:Fallback xmlns="">
        <cdr:sp macro="" textlink="">
          <cdr:nvSpPr>
            <cdr:cNvPr id="5" name="テキスト ボックス 4"/>
            <cdr:cNvSpPr txBox="1"/>
          </cdr:nvSpPr>
          <cdr:spPr>
            <a:xfrm xmlns:a="http://schemas.openxmlformats.org/drawingml/2006/main">
              <a:off x="3037840" y="3977640"/>
              <a:ext cx="1516380" cy="64770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square" rtlCol="0"/>
            <a:lstStyle xmlns:a="http://schemas.openxmlformats.org/drawingml/2006/main"/>
            <a:p xmlns:a="http://schemas.openxmlformats.org/drawingml/2006/main"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altLang="ja-JP" sz="2400" i="0">
                  <a:effectLst/>
                  <a:latin typeface="Cambria Math"/>
                  <a:ea typeface="+mn-ea"/>
                  <a:cs typeface="+mn-cs"/>
                </a:rPr>
                <a:t>𝑟=0.</a:t>
              </a:r>
              <a:r>
                <a:rPr lang="en-US" altLang="ja-JP" sz="2400" b="0" i="0">
                  <a:effectLst/>
                  <a:latin typeface="Cambria Math"/>
                  <a:ea typeface="+mn-ea"/>
                  <a:cs typeface="+mn-cs"/>
                </a:rPr>
                <a:t>034</a:t>
              </a:r>
              <a:endParaRPr lang="ja-JP" altLang="ja-JP" sz="2400">
                <a:effectLst/>
              </a:endParaRPr>
            </a:p>
          </cdr:txBody>
        </cdr:sp>
      </mc:Fallback>
    </mc:AlternateContent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627380</xdr:colOff>
      <xdr:row>7</xdr:row>
      <xdr:rowOff>15240</xdr:rowOff>
    </xdr:from>
    <xdr:to>
      <xdr:col>10</xdr:col>
      <xdr:colOff>137160</xdr:colOff>
      <xdr:row>26</xdr:row>
      <xdr:rowOff>114300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563880</xdr:colOff>
      <xdr:row>9</xdr:row>
      <xdr:rowOff>129540</xdr:rowOff>
    </xdr:from>
    <xdr:to>
      <xdr:col>10</xdr:col>
      <xdr:colOff>106680</xdr:colOff>
      <xdr:row>12</xdr:row>
      <xdr:rowOff>53340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テキスト ボックス 1"/>
            <xdr:cNvSpPr txBox="1"/>
          </xdr:nvSpPr>
          <xdr:spPr>
            <a:xfrm>
              <a:off x="7322820" y="1836420"/>
              <a:ext cx="1920240" cy="655320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kumimoji="1" lang="en-US" altLang="ja-JP" sz="2400" b="0" i="1">
                        <a:latin typeface="Cambria Math"/>
                      </a:rPr>
                      <m:t>𝑟</m:t>
                    </m:r>
                    <m:r>
                      <a:rPr kumimoji="1" lang="en-US" altLang="ja-JP" sz="2400" b="0" i="1">
                        <a:latin typeface="Cambria Math"/>
                      </a:rPr>
                      <m:t>=−0.892</m:t>
                    </m:r>
                  </m:oMath>
                </m:oMathPara>
              </a14:m>
              <a:endParaRPr kumimoji="1" lang="ja-JP" altLang="en-US" sz="2400"/>
            </a:p>
          </xdr:txBody>
        </xdr:sp>
      </mc:Choice>
      <mc:Fallback xmlns="">
        <xdr:sp macro="" textlink="">
          <xdr:nvSpPr>
            <xdr:cNvPr id="2" name="テキスト ボックス 1"/>
            <xdr:cNvSpPr txBox="1"/>
          </xdr:nvSpPr>
          <xdr:spPr>
            <a:xfrm>
              <a:off x="7322820" y="1836420"/>
              <a:ext cx="1920240" cy="655320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/>
              <a:r>
                <a:rPr kumimoji="1" lang="en-US" altLang="ja-JP" sz="2400" b="0" i="0">
                  <a:latin typeface="Cambria Math"/>
                </a:rPr>
                <a:t>𝑟=−0.892</a:t>
              </a:r>
              <a:endParaRPr kumimoji="1" lang="ja-JP" altLang="en-US" sz="2400"/>
            </a:p>
          </xdr:txBody>
        </xdr:sp>
      </mc:Fallback>
    </mc:AlternateContent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871220</xdr:colOff>
      <xdr:row>6</xdr:row>
      <xdr:rowOff>15240</xdr:rowOff>
    </xdr:from>
    <xdr:to>
      <xdr:col>10</xdr:col>
      <xdr:colOff>312420</xdr:colOff>
      <xdr:row>25</xdr:row>
      <xdr:rowOff>7620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38100</xdr:colOff>
      <xdr:row>21</xdr:row>
      <xdr:rowOff>114300</xdr:rowOff>
    </xdr:from>
    <xdr:to>
      <xdr:col>12</xdr:col>
      <xdr:colOff>15240</xdr:colOff>
      <xdr:row>23</xdr:row>
      <xdr:rowOff>38100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テキスト ボックス 1"/>
            <xdr:cNvSpPr txBox="1"/>
          </xdr:nvSpPr>
          <xdr:spPr>
            <a:xfrm>
              <a:off x="10843260" y="4015740"/>
              <a:ext cx="1562100" cy="411480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kumimoji="1" lang="en-US" altLang="ja-JP" sz="2400" b="0" i="1">
                        <a:latin typeface="Cambria Math"/>
                      </a:rPr>
                      <m:t>𝑟</m:t>
                    </m:r>
                    <m:r>
                      <a:rPr kumimoji="1" lang="en-US" altLang="ja-JP" sz="2400" b="0" i="1">
                        <a:latin typeface="Cambria Math"/>
                      </a:rPr>
                      <m:t>=0.056</m:t>
                    </m:r>
                  </m:oMath>
                </m:oMathPara>
              </a14:m>
              <a:endParaRPr kumimoji="1" lang="ja-JP" altLang="en-US" sz="2400"/>
            </a:p>
          </xdr:txBody>
        </xdr:sp>
      </mc:Choice>
      <mc:Fallback xmlns="">
        <xdr:sp macro="" textlink="">
          <xdr:nvSpPr>
            <xdr:cNvPr id="2" name="テキスト ボックス 1"/>
            <xdr:cNvSpPr txBox="1"/>
          </xdr:nvSpPr>
          <xdr:spPr>
            <a:xfrm>
              <a:off x="10843260" y="4015740"/>
              <a:ext cx="1562100" cy="411480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kumimoji="1" lang="en-US" altLang="ja-JP" sz="2400" b="0" i="0">
                  <a:latin typeface="Cambria Math"/>
                </a:rPr>
                <a:t>𝑟=0.056</a:t>
              </a:r>
              <a:endParaRPr kumimoji="1" lang="ja-JP" altLang="en-US" sz="2400"/>
            </a:p>
          </xdr:txBody>
        </xdr:sp>
      </mc:Fallback>
    </mc:AlternateContent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542925</xdr:colOff>
      <xdr:row>50</xdr:row>
      <xdr:rowOff>0</xdr:rowOff>
    </xdr:from>
    <xdr:to>
      <xdr:col>5</xdr:col>
      <xdr:colOff>742950</xdr:colOff>
      <xdr:row>50</xdr:row>
      <xdr:rowOff>42863</xdr:rowOff>
    </xdr:to>
    <xdr:sp macro="" textlink="">
      <xdr:nvSpPr>
        <xdr:cNvPr id="3" name="正方形/長方形 2"/>
        <xdr:cNvSpPr/>
      </xdr:nvSpPr>
      <xdr:spPr>
        <a:xfrm>
          <a:off x="13344525" y="16533495"/>
          <a:ext cx="200025" cy="376332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22860</xdr:colOff>
      <xdr:row>7</xdr:row>
      <xdr:rowOff>30480</xdr:rowOff>
    </xdr:from>
    <xdr:to>
      <xdr:col>10</xdr:col>
      <xdr:colOff>266700</xdr:colOff>
      <xdr:row>24</xdr:row>
      <xdr:rowOff>152400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0.44565</cdr:x>
      <cdr:y>0.89464</cdr:y>
    </cdr:from>
    <cdr:to>
      <cdr:x>0.69565</cdr:x>
      <cdr:y>0.99107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874520" y="3817620"/>
          <a:ext cx="1051560" cy="4114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年齢</a:t>
          </a:r>
          <a:endParaRPr lang="en-US" altLang="ja-JP" sz="1600"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  <a:p xmlns:a="http://schemas.openxmlformats.org/drawingml/2006/main">
          <a:endParaRPr lang="ja-JP" altLang="en-US" sz="11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312420</xdr:colOff>
      <xdr:row>15</xdr:row>
      <xdr:rowOff>91440</xdr:rowOff>
    </xdr:from>
    <xdr:to>
      <xdr:col>11</xdr:col>
      <xdr:colOff>632460</xdr:colOff>
      <xdr:row>38</xdr:row>
      <xdr:rowOff>114300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2"/>
  <sheetViews>
    <sheetView workbookViewId="0"/>
  </sheetViews>
  <sheetFormatPr defaultRowHeight="19.5" x14ac:dyDescent="0.45"/>
  <cols>
    <col min="3" max="5" width="12.59765625" customWidth="1"/>
  </cols>
  <sheetData>
    <row r="2" spans="1:7" ht="19.149999999999999" customHeight="1" x14ac:dyDescent="0.45">
      <c r="C2" s="63" t="s">
        <v>91</v>
      </c>
      <c r="D2" s="64"/>
      <c r="E2" s="64"/>
      <c r="F2" s="64"/>
      <c r="G2" s="65"/>
    </row>
    <row r="3" spans="1:7" x14ac:dyDescent="0.45">
      <c r="C3" s="66"/>
      <c r="D3" s="67"/>
      <c r="E3" s="67"/>
      <c r="F3" s="67"/>
      <c r="G3" s="68"/>
    </row>
    <row r="4" spans="1:7" x14ac:dyDescent="0.45">
      <c r="C4" s="66"/>
      <c r="D4" s="67"/>
      <c r="E4" s="67"/>
      <c r="F4" s="67"/>
      <c r="G4" s="68"/>
    </row>
    <row r="5" spans="1:7" x14ac:dyDescent="0.45">
      <c r="C5" s="69"/>
      <c r="D5" s="70"/>
      <c r="E5" s="70"/>
      <c r="F5" s="70"/>
      <c r="G5" s="71"/>
    </row>
    <row r="7" spans="1:7" s="1" customFormat="1" x14ac:dyDescent="0.45">
      <c r="A7" s="59" t="s">
        <v>8</v>
      </c>
      <c r="C7" s="3" t="s">
        <v>2</v>
      </c>
      <c r="D7" s="3" t="s">
        <v>3</v>
      </c>
    </row>
    <row r="8" spans="1:7" x14ac:dyDescent="0.45">
      <c r="C8" s="37">
        <v>3.9101618696193041</v>
      </c>
      <c r="D8" s="37">
        <v>3.4466717369362487</v>
      </c>
    </row>
    <row r="9" spans="1:7" x14ac:dyDescent="0.45">
      <c r="C9" s="37">
        <v>1.8618023395790884</v>
      </c>
      <c r="D9" s="37">
        <v>6.5325252613615969</v>
      </c>
    </row>
    <row r="10" spans="1:7" x14ac:dyDescent="0.45">
      <c r="C10" s="37">
        <v>-7.9105095600356385</v>
      </c>
      <c r="D10" s="37">
        <v>-11.938588558488483</v>
      </c>
    </row>
    <row r="11" spans="1:7" x14ac:dyDescent="0.45">
      <c r="C11" s="37">
        <v>4.7982084154153331</v>
      </c>
      <c r="D11" s="37">
        <v>6.1298674886758224</v>
      </c>
    </row>
    <row r="12" spans="1:7" x14ac:dyDescent="0.45">
      <c r="C12" s="37">
        <v>-7.4665008548746332</v>
      </c>
      <c r="D12" s="37">
        <v>-7.0235409300547706</v>
      </c>
    </row>
    <row r="13" spans="1:7" x14ac:dyDescent="0.45">
      <c r="C13" s="37">
        <v>0.37468411750065211</v>
      </c>
      <c r="D13" s="37">
        <v>-1.2799017632061971</v>
      </c>
    </row>
    <row r="14" spans="1:7" x14ac:dyDescent="0.45">
      <c r="C14" s="37">
        <v>3.962089309288328</v>
      </c>
      <c r="D14" s="37">
        <v>3.0867564392099691</v>
      </c>
    </row>
    <row r="15" spans="1:7" x14ac:dyDescent="0.45">
      <c r="C15" s="37">
        <v>2.051063615879547</v>
      </c>
      <c r="D15" s="37">
        <v>-0.98937697118967405</v>
      </c>
    </row>
    <row r="16" spans="1:7" x14ac:dyDescent="0.45">
      <c r="C16" s="37">
        <v>6.5894072435054802</v>
      </c>
      <c r="D16" s="37">
        <v>7.9513970880544642</v>
      </c>
    </row>
    <row r="17" spans="3:5" x14ac:dyDescent="0.45">
      <c r="C17" s="37">
        <v>-5.5310098815168711</v>
      </c>
      <c r="D17" s="37">
        <v>-5.678716057029364</v>
      </c>
    </row>
    <row r="18" spans="3:5" x14ac:dyDescent="0.45">
      <c r="C18" s="37">
        <v>9.1067791636558422</v>
      </c>
      <c r="D18" s="37">
        <v>7.1521594990646502</v>
      </c>
    </row>
    <row r="19" spans="3:5" x14ac:dyDescent="0.45">
      <c r="C19" s="37">
        <v>-1.6215801700607635</v>
      </c>
      <c r="D19" s="37">
        <v>-4.2118283836654253</v>
      </c>
    </row>
    <row r="20" spans="3:5" x14ac:dyDescent="0.45">
      <c r="C20" s="37">
        <v>7.3522795137737624</v>
      </c>
      <c r="D20" s="37">
        <v>8.8816699371957135</v>
      </c>
    </row>
    <row r="21" spans="3:5" x14ac:dyDescent="0.45">
      <c r="C21" s="37">
        <v>-7.0516159686660762</v>
      </c>
      <c r="D21" s="37">
        <v>-11.7410408803817</v>
      </c>
    </row>
    <row r="22" spans="3:5" x14ac:dyDescent="0.45">
      <c r="C22" s="37">
        <v>-9.6020098001289327</v>
      </c>
      <c r="D22" s="37">
        <v>-13.654223074194245</v>
      </c>
    </row>
    <row r="23" spans="3:5" x14ac:dyDescent="0.45">
      <c r="C23" s="37">
        <v>-7.6126763711499246</v>
      </c>
      <c r="D23" s="37">
        <v>-2.7508242342823328</v>
      </c>
    </row>
    <row r="24" spans="3:5" x14ac:dyDescent="0.45">
      <c r="C24" s="37">
        <v>3.6413064860000133</v>
      </c>
      <c r="D24" s="37">
        <v>1.5899223525966479</v>
      </c>
    </row>
    <row r="25" spans="3:5" x14ac:dyDescent="0.45">
      <c r="C25" s="37">
        <v>7.4345118507530383</v>
      </c>
      <c r="D25" s="37">
        <v>4.3046304356052287</v>
      </c>
    </row>
    <row r="26" spans="3:5" x14ac:dyDescent="0.45">
      <c r="C26" s="37">
        <v>-6.8018486479457296</v>
      </c>
      <c r="D26" s="37">
        <v>-2.6462675098782276</v>
      </c>
    </row>
    <row r="27" spans="3:5" x14ac:dyDescent="0.45">
      <c r="C27" s="37">
        <v>-2.5076356712809211</v>
      </c>
      <c r="D27" s="37">
        <v>2.3107424687504174</v>
      </c>
    </row>
    <row r="29" spans="3:5" ht="20.25" thickBot="1" x14ac:dyDescent="0.5"/>
    <row r="30" spans="3:5" x14ac:dyDescent="0.45">
      <c r="C30" s="7"/>
      <c r="D30" s="7" t="s">
        <v>2</v>
      </c>
      <c r="E30" s="7" t="s">
        <v>3</v>
      </c>
    </row>
    <row r="31" spans="3:5" x14ac:dyDescent="0.45">
      <c r="C31" s="5" t="s">
        <v>2</v>
      </c>
      <c r="D31" s="33">
        <v>1</v>
      </c>
      <c r="E31" s="34">
        <f>CORREL(D8:D27,C8:C27)</f>
        <v>0.8926096165066546</v>
      </c>
    </row>
    <row r="32" spans="3:5" ht="20.25" thickBot="1" x14ac:dyDescent="0.5">
      <c r="C32" s="6" t="s">
        <v>3</v>
      </c>
      <c r="D32" s="32">
        <f>CORREL(C8:C27,D8:D27)</f>
        <v>0.8926096165066546</v>
      </c>
      <c r="E32" s="31">
        <v>1</v>
      </c>
    </row>
  </sheetData>
  <mergeCells count="1">
    <mergeCell ref="C2:G5"/>
  </mergeCells>
  <phoneticPr fontId="1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tabSelected="1" workbookViewId="0"/>
  </sheetViews>
  <sheetFormatPr defaultRowHeight="19.5" x14ac:dyDescent="0.45"/>
  <sheetData>
    <row r="2" spans="1:7" x14ac:dyDescent="0.45">
      <c r="B2" s="63" t="s">
        <v>35</v>
      </c>
      <c r="C2" s="72"/>
      <c r="D2" s="72"/>
      <c r="E2" s="72"/>
      <c r="F2" s="73"/>
    </row>
    <row r="3" spans="1:7" x14ac:dyDescent="0.45">
      <c r="B3" s="77"/>
      <c r="C3" s="78"/>
      <c r="D3" s="78"/>
      <c r="E3" s="78"/>
      <c r="F3" s="79"/>
    </row>
    <row r="6" spans="1:7" s="1" customFormat="1" x14ac:dyDescent="0.45">
      <c r="A6" s="48"/>
      <c r="B6" s="9" t="s">
        <v>12</v>
      </c>
      <c r="C6" s="9" t="s">
        <v>13</v>
      </c>
      <c r="D6" s="1" t="s">
        <v>34</v>
      </c>
      <c r="E6" s="9" t="s">
        <v>14</v>
      </c>
    </row>
    <row r="7" spans="1:7" x14ac:dyDescent="0.45">
      <c r="A7" s="60"/>
      <c r="B7" s="43">
        <v>10.399934996921267</v>
      </c>
      <c r="C7" s="43">
        <v>23.071117492303166</v>
      </c>
      <c r="D7" s="16">
        <f>-4.2281+1.1529*B7-0.0591*C7</f>
        <v>6.3984820141554124</v>
      </c>
      <c r="E7" s="43">
        <v>6.5774407341022147</v>
      </c>
      <c r="G7" s="15"/>
    </row>
    <row r="8" spans="1:7" x14ac:dyDescent="0.45">
      <c r="A8" s="60"/>
      <c r="B8" s="43">
        <v>10.973295562472146</v>
      </c>
      <c r="C8" s="43">
        <v>26.196718906180365</v>
      </c>
      <c r="D8" s="16">
        <f t="shared" ref="D8:D36" si="0">-4.2281+1.1529*B8-0.0591*C8</f>
        <v>6.8747863666188787</v>
      </c>
      <c r="E8" s="43">
        <v>7.7439743860395467</v>
      </c>
      <c r="G8" s="15"/>
    </row>
    <row r="9" spans="1:7" x14ac:dyDescent="0.45">
      <c r="A9" s="60"/>
      <c r="B9" s="43">
        <v>10.723111654225569</v>
      </c>
      <c r="C9" s="43">
        <v>31.937499135563922</v>
      </c>
      <c r="D9" s="16">
        <f t="shared" si="0"/>
        <v>6.2470692272448307</v>
      </c>
      <c r="E9" s="43">
        <v>6.2178796817929438</v>
      </c>
      <c r="G9" s="15"/>
    </row>
    <row r="10" spans="1:7" x14ac:dyDescent="0.45">
      <c r="A10" s="60"/>
      <c r="B10" s="43">
        <v>10.812070385320579</v>
      </c>
      <c r="C10" s="43">
        <v>26.845255963301447</v>
      </c>
      <c r="D10" s="16">
        <f t="shared" si="0"/>
        <v>6.6505813198049788</v>
      </c>
      <c r="E10" s="43">
        <v>7.4945377154350421</v>
      </c>
    </row>
    <row r="11" spans="1:7" x14ac:dyDescent="0.45">
      <c r="A11" s="60"/>
      <c r="B11" s="43">
        <v>9.6592086458846786</v>
      </c>
      <c r="C11" s="43">
        <v>26.148021614711695</v>
      </c>
      <c r="D11" s="16">
        <f t="shared" si="0"/>
        <v>5.3626535704109841</v>
      </c>
      <c r="E11" s="43">
        <v>7.5977756462209189</v>
      </c>
    </row>
    <row r="12" spans="1:7" x14ac:dyDescent="0.45">
      <c r="A12" s="60"/>
      <c r="B12" s="43">
        <v>8.563843785285469</v>
      </c>
      <c r="C12" s="43">
        <v>22.432089463213675</v>
      </c>
      <c r="D12" s="16">
        <f t="shared" si="0"/>
        <v>4.3194190127796883</v>
      </c>
      <c r="E12" s="43">
        <v>5.1927119251516487</v>
      </c>
    </row>
    <row r="13" spans="1:7" x14ac:dyDescent="0.45">
      <c r="A13" s="60"/>
      <c r="B13" s="43">
        <v>10.116479439334949</v>
      </c>
      <c r="C13" s="43">
        <v>27.646518598337373</v>
      </c>
      <c r="D13" s="16">
        <f t="shared" si="0"/>
        <v>5.8012798964475234</v>
      </c>
      <c r="E13" s="43">
        <v>5.8758682708287271</v>
      </c>
    </row>
    <row r="14" spans="1:7" x14ac:dyDescent="0.45">
      <c r="A14" s="60"/>
      <c r="B14" s="43">
        <v>8.205600216489616</v>
      </c>
      <c r="C14" s="43">
        <v>15.97296054122404</v>
      </c>
      <c r="D14" s="16">
        <f t="shared" si="0"/>
        <v>4.2881345216045368</v>
      </c>
      <c r="E14" s="43">
        <v>4.300058490580815</v>
      </c>
    </row>
    <row r="15" spans="1:7" x14ac:dyDescent="0.45">
      <c r="A15" s="60"/>
      <c r="B15" s="43">
        <v>7.7090932946687944</v>
      </c>
      <c r="C15" s="43">
        <v>16.762093236671987</v>
      </c>
      <c r="D15" s="16">
        <f t="shared" si="0"/>
        <v>3.669073949136338</v>
      </c>
      <c r="E15" s="43">
        <v>3.8744692005427019</v>
      </c>
    </row>
    <row r="16" spans="1:7" x14ac:dyDescent="0.45">
      <c r="A16" s="60"/>
      <c r="B16" s="43">
        <v>8.1496778995530885</v>
      </c>
      <c r="C16" s="43">
        <v>19.647234748882724</v>
      </c>
      <c r="D16" s="16">
        <f t="shared" si="0"/>
        <v>4.0065120767357865</v>
      </c>
      <c r="E16" s="43">
        <v>3.4131512073241783</v>
      </c>
    </row>
    <row r="17" spans="1:5" x14ac:dyDescent="0.45">
      <c r="A17" s="60"/>
      <c r="B17" s="43">
        <v>8.842605365567259</v>
      </c>
      <c r="C17" s="43">
        <v>25.852433413918149</v>
      </c>
      <c r="D17" s="16">
        <f t="shared" si="0"/>
        <v>4.4386609111999293</v>
      </c>
      <c r="E17" s="43">
        <v>3.8757838688876864</v>
      </c>
    </row>
    <row r="18" spans="1:5" x14ac:dyDescent="0.45">
      <c r="A18" s="60"/>
      <c r="B18" s="43">
        <v>9.3738698058558665</v>
      </c>
      <c r="C18" s="43">
        <v>25.404274514639667</v>
      </c>
      <c r="D18" s="16">
        <f t="shared" si="0"/>
        <v>5.077641875356024</v>
      </c>
      <c r="E18" s="43">
        <v>3.4403804299256588</v>
      </c>
    </row>
    <row r="19" spans="1:5" x14ac:dyDescent="0.45">
      <c r="A19" s="60"/>
      <c r="B19" s="43">
        <v>11.37608709613453</v>
      </c>
      <c r="C19" s="43">
        <v>29.416417740336321</v>
      </c>
      <c r="D19" s="16">
        <f t="shared" si="0"/>
        <v>7.1488805246796234</v>
      </c>
      <c r="E19" s="43">
        <v>7.5903196890708955</v>
      </c>
    </row>
    <row r="20" spans="1:5" x14ac:dyDescent="0.45">
      <c r="A20" s="60"/>
      <c r="B20" s="43">
        <v>8.4596406723972066</v>
      </c>
      <c r="C20" s="43">
        <v>22.840341680993017</v>
      </c>
      <c r="D20" s="16">
        <f t="shared" si="0"/>
        <v>4.1751555378600518</v>
      </c>
      <c r="E20" s="43">
        <v>3.617432897370473</v>
      </c>
    </row>
    <row r="21" spans="1:5" x14ac:dyDescent="0.45">
      <c r="A21" s="60"/>
      <c r="B21" s="43">
        <v>6.285545039552848</v>
      </c>
      <c r="C21" s="43">
        <v>12.898462598882119</v>
      </c>
      <c r="D21" s="16">
        <f t="shared" si="0"/>
        <v>2.2562057365065451</v>
      </c>
      <c r="E21" s="43">
        <v>2.3458934124588176</v>
      </c>
    </row>
    <row r="22" spans="1:5" x14ac:dyDescent="0.45">
      <c r="A22" s="60"/>
      <c r="B22" s="43">
        <v>10.508873975191314</v>
      </c>
      <c r="C22" s="43">
        <v>23.771704937978285</v>
      </c>
      <c r="D22" s="16">
        <f t="shared" si="0"/>
        <v>6.4826730441635485</v>
      </c>
      <c r="E22" s="43">
        <v>7.2225238320812721</v>
      </c>
    </row>
    <row r="23" spans="1:5" x14ac:dyDescent="0.45">
      <c r="A23" s="60"/>
      <c r="B23" s="43">
        <v>8.2173763840712191</v>
      </c>
      <c r="C23" s="43">
        <v>23.853520960178045</v>
      </c>
      <c r="D23" s="16">
        <f t="shared" si="0"/>
        <v>3.8359701444491847</v>
      </c>
      <c r="E23" s="43">
        <v>4.6271761810502063</v>
      </c>
    </row>
    <row r="24" spans="1:5" x14ac:dyDescent="0.45">
      <c r="A24" s="60"/>
      <c r="B24" s="43">
        <v>6.6173093335252435</v>
      </c>
      <c r="C24" s="43">
        <v>19.19947333381311</v>
      </c>
      <c r="D24" s="16">
        <f t="shared" si="0"/>
        <v>2.2663070565928982</v>
      </c>
      <c r="E24" s="43">
        <v>2.7851625800574142</v>
      </c>
    </row>
    <row r="25" spans="1:5" x14ac:dyDescent="0.45">
      <c r="A25" s="60"/>
      <c r="B25" s="43">
        <v>8.6588747788269878</v>
      </c>
      <c r="C25" s="43">
        <v>22.654666947067469</v>
      </c>
      <c r="D25" s="16">
        <f t="shared" si="0"/>
        <v>4.4158259159379476</v>
      </c>
      <c r="E25" s="43">
        <v>2.7659030230615897</v>
      </c>
    </row>
    <row r="26" spans="1:5" x14ac:dyDescent="0.45">
      <c r="A26" s="60"/>
      <c r="B26" s="43">
        <v>11.809643828518993</v>
      </c>
      <c r="C26" s="43">
        <v>28.428589571297483</v>
      </c>
      <c r="D26" s="16">
        <f t="shared" si="0"/>
        <v>7.7071087262358642</v>
      </c>
      <c r="E26" s="43">
        <v>6.4336451801586563</v>
      </c>
    </row>
    <row r="27" spans="1:5" x14ac:dyDescent="0.45">
      <c r="A27" s="60"/>
      <c r="B27" s="43">
        <v>6.4957573490167064</v>
      </c>
      <c r="C27" s="43">
        <v>19.668073372541766</v>
      </c>
      <c r="D27" s="16">
        <f t="shared" si="0"/>
        <v>2.0984755113641427</v>
      </c>
      <c r="E27" s="43">
        <v>1.5748081654449297</v>
      </c>
    </row>
    <row r="28" spans="1:5" x14ac:dyDescent="0.45">
      <c r="A28" s="60"/>
      <c r="B28" s="43">
        <v>10.27506926267773</v>
      </c>
      <c r="C28" s="43">
        <v>29.437913156694329</v>
      </c>
      <c r="D28" s="16">
        <f t="shared" si="0"/>
        <v>5.8782466853805211</v>
      </c>
      <c r="E28" s="43">
        <v>4.2474213656681776</v>
      </c>
    </row>
    <row r="29" spans="1:5" x14ac:dyDescent="0.45">
      <c r="A29" s="60"/>
      <c r="B29" s="43">
        <v>7.1220358914309347</v>
      </c>
      <c r="C29" s="43">
        <v>14.809009728577337</v>
      </c>
      <c r="D29" s="16">
        <f t="shared" si="0"/>
        <v>3.107682704271804</v>
      </c>
      <c r="E29" s="43">
        <v>3.0443059769086069</v>
      </c>
    </row>
    <row r="30" spans="1:5" x14ac:dyDescent="0.45">
      <c r="A30" s="60"/>
      <c r="B30" s="43">
        <v>7.3027670179481063</v>
      </c>
      <c r="C30" s="43">
        <v>13.000197544870266</v>
      </c>
      <c r="D30" s="16">
        <f t="shared" si="0"/>
        <v>3.4229484200905391</v>
      </c>
      <c r="E30" s="43">
        <v>3.8074574966955606</v>
      </c>
    </row>
    <row r="31" spans="1:5" x14ac:dyDescent="0.45">
      <c r="A31" s="60"/>
      <c r="B31" s="43">
        <v>7.045048665802855</v>
      </c>
      <c r="C31" s="43">
        <v>13.835541664507138</v>
      </c>
      <c r="D31" s="16">
        <f t="shared" si="0"/>
        <v>3.0764560944317396</v>
      </c>
      <c r="E31" s="43">
        <v>2.9737716594111436</v>
      </c>
    </row>
    <row r="32" spans="1:5" x14ac:dyDescent="0.45">
      <c r="A32" s="60"/>
      <c r="B32" s="43">
        <v>8.6736653848407474</v>
      </c>
      <c r="C32" s="43">
        <v>24.442883462101868</v>
      </c>
      <c r="D32" s="16">
        <f t="shared" si="0"/>
        <v>4.3271944095726784</v>
      </c>
      <c r="E32" s="43">
        <v>5.989985182704638</v>
      </c>
    </row>
    <row r="33" spans="1:7" x14ac:dyDescent="0.45">
      <c r="A33" s="60"/>
      <c r="B33" s="43">
        <v>10.582748897436975</v>
      </c>
      <c r="C33" s="43">
        <v>29.873192243592435</v>
      </c>
      <c r="D33" s="16">
        <f t="shared" si="0"/>
        <v>6.207245542258776</v>
      </c>
      <c r="E33" s="43">
        <v>6.8320210239925867</v>
      </c>
    </row>
    <row r="34" spans="1:7" x14ac:dyDescent="0.45">
      <c r="A34" s="60"/>
      <c r="B34" s="43">
        <v>7.504904360086238</v>
      </c>
      <c r="C34" s="43">
        <v>17.040180900215596</v>
      </c>
      <c r="D34" s="16">
        <f t="shared" si="0"/>
        <v>3.4172295455406818</v>
      </c>
      <c r="E34" s="43">
        <v>3.7445028811459267</v>
      </c>
    </row>
    <row r="35" spans="1:7" x14ac:dyDescent="0.45">
      <c r="A35" s="60"/>
      <c r="B35" s="43">
        <v>7.4658243212936171</v>
      </c>
      <c r="C35" s="43">
        <v>20.201320803234044</v>
      </c>
      <c r="D35" s="16">
        <f t="shared" si="0"/>
        <v>3.1853508005482798</v>
      </c>
      <c r="E35" s="43">
        <v>2.026492732999996</v>
      </c>
    </row>
    <row r="36" spans="1:7" x14ac:dyDescent="0.45">
      <c r="A36" s="60"/>
      <c r="B36" s="44">
        <v>11.154813010054355</v>
      </c>
      <c r="C36" s="44">
        <v>22.557192525135886</v>
      </c>
      <c r="D36" s="16">
        <f t="shared" si="0"/>
        <v>7.2991538410561354</v>
      </c>
      <c r="E36" s="44">
        <v>6.2277686585462018</v>
      </c>
    </row>
    <row r="39" spans="1:7" ht="19.149999999999999" customHeight="1" x14ac:dyDescent="0.45">
      <c r="B39" s="85" t="s">
        <v>94</v>
      </c>
      <c r="C39" s="85"/>
      <c r="D39" s="85"/>
      <c r="E39" s="85"/>
      <c r="F39" s="85"/>
      <c r="G39" s="85"/>
    </row>
    <row r="40" spans="1:7" x14ac:dyDescent="0.45">
      <c r="B40" s="85"/>
      <c r="C40" s="85"/>
      <c r="D40" s="85"/>
      <c r="E40" s="85"/>
      <c r="F40" s="85"/>
      <c r="G40" s="85"/>
    </row>
    <row r="41" spans="1:7" x14ac:dyDescent="0.45">
      <c r="B41" s="85"/>
      <c r="C41" s="85"/>
      <c r="D41" s="85"/>
      <c r="E41" s="85"/>
      <c r="F41" s="85"/>
      <c r="G41" s="85"/>
    </row>
    <row r="42" spans="1:7" x14ac:dyDescent="0.45">
      <c r="B42" s="85"/>
      <c r="C42" s="85"/>
      <c r="D42" s="85"/>
      <c r="E42" s="85"/>
      <c r="F42" s="85"/>
      <c r="G42" s="85"/>
    </row>
    <row r="43" spans="1:7" x14ac:dyDescent="0.45">
      <c r="B43" s="85"/>
      <c r="C43" s="85"/>
      <c r="D43" s="85"/>
      <c r="E43" s="85"/>
      <c r="F43" s="85"/>
      <c r="G43" s="85"/>
    </row>
  </sheetData>
  <mergeCells count="2">
    <mergeCell ref="B2:F3"/>
    <mergeCell ref="B39:G43"/>
  </mergeCells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2"/>
  <sheetViews>
    <sheetView topLeftCell="A10" workbookViewId="0"/>
  </sheetViews>
  <sheetFormatPr defaultRowHeight="19.5" x14ac:dyDescent="0.45"/>
  <cols>
    <col min="1" max="1" width="11.3984375" customWidth="1"/>
    <col min="3" max="4" width="12" customWidth="1"/>
    <col min="5" max="5" width="11.3984375" customWidth="1"/>
  </cols>
  <sheetData>
    <row r="2" spans="1:7" ht="19.149999999999999" customHeight="1" x14ac:dyDescent="0.45">
      <c r="A2" s="35"/>
      <c r="C2" s="63" t="s">
        <v>91</v>
      </c>
      <c r="D2" s="64"/>
      <c r="E2" s="64"/>
      <c r="F2" s="64"/>
      <c r="G2" s="65"/>
    </row>
    <row r="3" spans="1:7" x14ac:dyDescent="0.45">
      <c r="A3" s="35"/>
      <c r="C3" s="66"/>
      <c r="D3" s="67"/>
      <c r="E3" s="67"/>
      <c r="F3" s="67"/>
      <c r="G3" s="68"/>
    </row>
    <row r="4" spans="1:7" x14ac:dyDescent="0.45">
      <c r="A4" s="35"/>
      <c r="C4" s="66"/>
      <c r="D4" s="67"/>
      <c r="E4" s="67"/>
      <c r="F4" s="67"/>
      <c r="G4" s="68"/>
    </row>
    <row r="5" spans="1:7" x14ac:dyDescent="0.45">
      <c r="A5" s="35"/>
      <c r="C5" s="69"/>
      <c r="D5" s="70"/>
      <c r="E5" s="70"/>
      <c r="F5" s="70"/>
      <c r="G5" s="71"/>
    </row>
    <row r="6" spans="1:7" x14ac:dyDescent="0.45">
      <c r="A6" s="35"/>
    </row>
    <row r="7" spans="1:7" s="1" customFormat="1" x14ac:dyDescent="0.45">
      <c r="A7" s="59" t="s">
        <v>9</v>
      </c>
      <c r="C7" s="3" t="s">
        <v>2</v>
      </c>
      <c r="D7" s="3" t="s">
        <v>4</v>
      </c>
    </row>
    <row r="8" spans="1:7" x14ac:dyDescent="0.45">
      <c r="A8" s="2"/>
      <c r="C8" s="36">
        <v>1.2350681498019722</v>
      </c>
      <c r="D8" s="36">
        <v>3.3326130487273393</v>
      </c>
    </row>
    <row r="9" spans="1:7" x14ac:dyDescent="0.45">
      <c r="A9" s="2"/>
      <c r="C9" s="36">
        <v>4.5192282041525793</v>
      </c>
      <c r="D9" s="36">
        <v>4.5830694132487988</v>
      </c>
    </row>
    <row r="10" spans="1:7" x14ac:dyDescent="0.45">
      <c r="A10" s="2"/>
      <c r="C10" s="36">
        <v>-1.8358799752349841</v>
      </c>
      <c r="D10" s="36">
        <v>4.0304932501323592</v>
      </c>
    </row>
    <row r="11" spans="1:7" x14ac:dyDescent="0.45">
      <c r="A11" s="2"/>
      <c r="C11" s="36">
        <v>-4.5066397664501583</v>
      </c>
      <c r="D11" s="36">
        <v>0.26138825557910844</v>
      </c>
    </row>
    <row r="12" spans="1:7" x14ac:dyDescent="0.45">
      <c r="A12" s="2"/>
      <c r="C12" s="36">
        <v>-5.3447125574609888</v>
      </c>
      <c r="D12" s="36">
        <v>3.0777471512731474</v>
      </c>
    </row>
    <row r="13" spans="1:7" x14ac:dyDescent="0.45">
      <c r="A13" s="2"/>
      <c r="C13" s="36">
        <v>7.0849023616832945</v>
      </c>
      <c r="D13" s="36">
        <v>-3.9383243235122278</v>
      </c>
    </row>
    <row r="14" spans="1:7" x14ac:dyDescent="0.45">
      <c r="A14" s="2"/>
      <c r="C14" s="36">
        <v>9.8687700045748112</v>
      </c>
      <c r="D14" s="36">
        <v>1.897649227587245</v>
      </c>
    </row>
    <row r="15" spans="1:7" x14ac:dyDescent="0.45">
      <c r="A15" s="2"/>
      <c r="C15" s="36">
        <v>-5.3731804478802836</v>
      </c>
      <c r="D15" s="36">
        <v>-3.8595475381355158</v>
      </c>
    </row>
    <row r="16" spans="1:7" x14ac:dyDescent="0.45">
      <c r="A16" s="2"/>
      <c r="C16" s="36">
        <v>-4.4564269090887088</v>
      </c>
      <c r="D16" s="36">
        <v>0.48768522428373917</v>
      </c>
    </row>
    <row r="17" spans="1:5" x14ac:dyDescent="0.45">
      <c r="A17" s="2"/>
      <c r="C17" s="36">
        <v>-2.0298933398089747</v>
      </c>
      <c r="D17" s="36">
        <v>2.0126544848399743</v>
      </c>
    </row>
    <row r="18" spans="1:5" x14ac:dyDescent="0.45">
      <c r="A18" s="2"/>
      <c r="C18" s="36">
        <v>-7.2055570597868464</v>
      </c>
      <c r="D18" s="36">
        <v>-6.2263518660710657</v>
      </c>
    </row>
    <row r="19" spans="1:5" x14ac:dyDescent="0.45">
      <c r="A19" s="2"/>
      <c r="C19" s="36">
        <v>-0.6700688731697535</v>
      </c>
      <c r="D19" s="36">
        <v>9.3529871532841948</v>
      </c>
    </row>
    <row r="20" spans="1:5" x14ac:dyDescent="0.45">
      <c r="A20" s="2"/>
      <c r="C20" s="36">
        <v>-1.5989221789868435</v>
      </c>
      <c r="D20" s="36">
        <v>-5.4850803881684582</v>
      </c>
    </row>
    <row r="21" spans="1:5" x14ac:dyDescent="0.45">
      <c r="A21" s="2"/>
      <c r="C21" s="36">
        <v>1.5390817973156246</v>
      </c>
      <c r="D21" s="36">
        <v>-8.8385709348732036</v>
      </c>
    </row>
    <row r="22" spans="1:5" x14ac:dyDescent="0.45">
      <c r="A22" s="2"/>
      <c r="C22" s="36">
        <v>6.6795659480653509</v>
      </c>
      <c r="D22" s="36">
        <v>3.6430027481548812</v>
      </c>
    </row>
    <row r="23" spans="1:5" x14ac:dyDescent="0.45">
      <c r="A23" s="2"/>
      <c r="C23" s="36">
        <v>-9.9508450057830942</v>
      </c>
      <c r="D23" s="36">
        <v>0.83590345294865032</v>
      </c>
    </row>
    <row r="24" spans="1:5" x14ac:dyDescent="0.45">
      <c r="A24" s="2"/>
      <c r="C24" s="36">
        <v>4.5096059444018017</v>
      </c>
      <c r="D24" s="36">
        <v>-3.9857568224675304</v>
      </c>
    </row>
    <row r="25" spans="1:5" x14ac:dyDescent="0.45">
      <c r="A25" s="2"/>
      <c r="C25" s="36">
        <v>5.7449667661823227</v>
      </c>
      <c r="D25" s="36">
        <v>1.5724445526263435</v>
      </c>
    </row>
    <row r="26" spans="1:5" x14ac:dyDescent="0.45">
      <c r="A26" s="2"/>
      <c r="C26" s="36">
        <v>5.4963495720236422</v>
      </c>
      <c r="D26" s="36">
        <v>-0.9351279347517748</v>
      </c>
    </row>
    <row r="27" spans="1:5" x14ac:dyDescent="0.45">
      <c r="A27" s="2"/>
      <c r="C27" s="36">
        <v>-3.4713240707157778</v>
      </c>
      <c r="D27" s="36">
        <v>7.0320122556313454</v>
      </c>
    </row>
    <row r="29" spans="1:5" ht="20.25" thickBot="1" x14ac:dyDescent="0.5"/>
    <row r="30" spans="1:5" x14ac:dyDescent="0.45">
      <c r="C30" s="7"/>
      <c r="D30" s="7" t="s">
        <v>2</v>
      </c>
      <c r="E30" s="7" t="s">
        <v>4</v>
      </c>
    </row>
    <row r="31" spans="1:5" x14ac:dyDescent="0.45">
      <c r="C31" s="5" t="s">
        <v>2</v>
      </c>
      <c r="D31" s="33">
        <v>1</v>
      </c>
      <c r="E31" s="34">
        <f>CORREL(D8:D27,C8:C27)</f>
        <v>3.3688901324660847E-2</v>
      </c>
    </row>
    <row r="32" spans="1:5" ht="20.25" thickBot="1" x14ac:dyDescent="0.5">
      <c r="C32" s="6" t="s">
        <v>4</v>
      </c>
      <c r="D32" s="32">
        <f>CORREL(C8:C27,D8:D27)</f>
        <v>3.3688901324660847E-2</v>
      </c>
      <c r="E32" s="31">
        <v>1</v>
      </c>
    </row>
    <row r="42" spans="10:10" x14ac:dyDescent="0.45">
      <c r="J42">
        <v>3.3689999999999998E-2</v>
      </c>
    </row>
  </sheetData>
  <mergeCells count="1">
    <mergeCell ref="C2:G5"/>
  </mergeCells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2"/>
  <sheetViews>
    <sheetView workbookViewId="0"/>
  </sheetViews>
  <sheetFormatPr defaultRowHeight="19.5" x14ac:dyDescent="0.45"/>
  <cols>
    <col min="3" max="5" width="12.3984375" customWidth="1"/>
    <col min="6" max="6" width="10.69921875" customWidth="1"/>
  </cols>
  <sheetData>
    <row r="2" spans="1:7" ht="19.149999999999999" customHeight="1" x14ac:dyDescent="0.45">
      <c r="C2" s="63" t="s">
        <v>91</v>
      </c>
      <c r="D2" s="64"/>
      <c r="E2" s="64"/>
      <c r="F2" s="64"/>
      <c r="G2" s="65"/>
    </row>
    <row r="3" spans="1:7" x14ac:dyDescent="0.45">
      <c r="C3" s="66"/>
      <c r="D3" s="67"/>
      <c r="E3" s="67"/>
      <c r="F3" s="67"/>
      <c r="G3" s="68"/>
    </row>
    <row r="4" spans="1:7" x14ac:dyDescent="0.45">
      <c r="C4" s="66"/>
      <c r="D4" s="67"/>
      <c r="E4" s="67"/>
      <c r="F4" s="67"/>
      <c r="G4" s="68"/>
    </row>
    <row r="5" spans="1:7" x14ac:dyDescent="0.45">
      <c r="C5" s="69"/>
      <c r="D5" s="70"/>
      <c r="E5" s="70"/>
      <c r="F5" s="70"/>
      <c r="G5" s="71"/>
    </row>
    <row r="7" spans="1:7" s="1" customFormat="1" x14ac:dyDescent="0.45">
      <c r="A7" s="59" t="s">
        <v>10</v>
      </c>
      <c r="C7" s="1" t="s">
        <v>0</v>
      </c>
      <c r="D7" s="1" t="s">
        <v>1</v>
      </c>
    </row>
    <row r="8" spans="1:7" x14ac:dyDescent="0.45">
      <c r="C8" s="36">
        <v>-2.1561079111672732</v>
      </c>
      <c r="D8" s="36">
        <v>3.4203072089205389</v>
      </c>
    </row>
    <row r="9" spans="1:7" x14ac:dyDescent="0.45">
      <c r="C9" s="36">
        <v>4.1870202830764942</v>
      </c>
      <c r="D9" s="36">
        <v>-2.3081164553794418</v>
      </c>
    </row>
    <row r="10" spans="1:7" x14ac:dyDescent="0.45">
      <c r="C10" s="36">
        <v>-3.6958468628734908</v>
      </c>
      <c r="D10" s="36">
        <v>-0.69120550044276063</v>
      </c>
    </row>
    <row r="11" spans="1:7" x14ac:dyDescent="0.45">
      <c r="C11" s="36">
        <v>-0.43159726894677286</v>
      </c>
      <c r="D11" s="36">
        <v>4.2058568436986228</v>
      </c>
    </row>
    <row r="12" spans="1:7" x14ac:dyDescent="0.45">
      <c r="C12" s="36">
        <v>-5.3737966173997354</v>
      </c>
      <c r="D12" s="36">
        <v>1.4449663504326651</v>
      </c>
    </row>
    <row r="13" spans="1:7" x14ac:dyDescent="0.45">
      <c r="C13" s="36">
        <v>5.7248595902056127</v>
      </c>
      <c r="D13" s="36">
        <v>-10.195171825739489</v>
      </c>
    </row>
    <row r="14" spans="1:7" x14ac:dyDescent="0.45">
      <c r="C14" s="36">
        <v>2.1561947383081659</v>
      </c>
      <c r="D14" s="36">
        <v>-5.2259797646400363</v>
      </c>
    </row>
    <row r="15" spans="1:7" x14ac:dyDescent="0.45">
      <c r="C15" s="36">
        <v>9.1411206077847691</v>
      </c>
      <c r="D15" s="36">
        <v>-4.3357657522549271</v>
      </c>
    </row>
    <row r="16" spans="1:7" x14ac:dyDescent="0.45">
      <c r="C16" s="36">
        <v>-7.3430355438616974</v>
      </c>
      <c r="D16" s="36">
        <v>5.8971427953248465</v>
      </c>
    </row>
    <row r="17" spans="3:5" x14ac:dyDescent="0.45">
      <c r="C17" s="36">
        <v>8.778574603169691</v>
      </c>
      <c r="D17" s="36">
        <v>-9.7396326482919306</v>
      </c>
    </row>
    <row r="18" spans="3:5" x14ac:dyDescent="0.45">
      <c r="C18" s="36">
        <v>-8.673605882083546E-2</v>
      </c>
      <c r="D18" s="36">
        <v>-0.12486002440323385</v>
      </c>
    </row>
    <row r="19" spans="3:5" x14ac:dyDescent="0.45">
      <c r="C19" s="36">
        <v>3.8468304903546979</v>
      </c>
      <c r="D19" s="36">
        <v>-0.54937740082833386</v>
      </c>
    </row>
    <row r="20" spans="3:5" x14ac:dyDescent="0.45">
      <c r="C20" s="36">
        <v>9.573187543990036</v>
      </c>
      <c r="D20" s="36">
        <v>-11.038517336955532</v>
      </c>
    </row>
    <row r="21" spans="3:5" x14ac:dyDescent="0.45">
      <c r="C21" s="36">
        <v>1.3850979492435278</v>
      </c>
      <c r="D21" s="36">
        <v>1.685622892858111</v>
      </c>
    </row>
    <row r="22" spans="3:5" x14ac:dyDescent="0.45">
      <c r="C22" s="36">
        <v>0.98078028397421413</v>
      </c>
      <c r="D22" s="36">
        <v>0.51295864103521049</v>
      </c>
    </row>
    <row r="23" spans="3:5" x14ac:dyDescent="0.45">
      <c r="C23" s="36">
        <v>-6.7030253342559458</v>
      </c>
      <c r="D23" s="36">
        <v>8.5450088599986884</v>
      </c>
    </row>
    <row r="24" spans="3:5" x14ac:dyDescent="0.45">
      <c r="C24" s="36">
        <v>-9.8101397531582784</v>
      </c>
      <c r="D24" s="36">
        <v>11.923878398109984</v>
      </c>
    </row>
    <row r="25" spans="3:5" x14ac:dyDescent="0.45">
      <c r="C25" s="36">
        <v>5.0449102771243144</v>
      </c>
      <c r="D25" s="36">
        <v>-7.1690719119821278</v>
      </c>
    </row>
    <row r="26" spans="3:5" x14ac:dyDescent="0.45">
      <c r="C26" s="36">
        <v>-9.8056328480324808</v>
      </c>
      <c r="D26" s="36">
        <v>12.158089805879893</v>
      </c>
    </row>
    <row r="27" spans="3:5" x14ac:dyDescent="0.45">
      <c r="C27" s="36">
        <v>-2.562686975398023</v>
      </c>
      <c r="D27" s="36">
        <v>-2.3325147272092703</v>
      </c>
    </row>
    <row r="29" spans="3:5" ht="20.25" thickBot="1" x14ac:dyDescent="0.5"/>
    <row r="30" spans="3:5" x14ac:dyDescent="0.45">
      <c r="C30" s="7"/>
      <c r="D30" s="7" t="s">
        <v>2</v>
      </c>
      <c r="E30" s="7" t="s">
        <v>5</v>
      </c>
    </row>
    <row r="31" spans="3:5" x14ac:dyDescent="0.45">
      <c r="C31" s="5" t="s">
        <v>2</v>
      </c>
      <c r="D31" s="38">
        <v>1</v>
      </c>
      <c r="E31" s="41">
        <f>CORREL(D8:D27,C8:C27)</f>
        <v>-0.89195294465984942</v>
      </c>
    </row>
    <row r="32" spans="3:5" ht="20.25" thickBot="1" x14ac:dyDescent="0.5">
      <c r="C32" s="6" t="s">
        <v>5</v>
      </c>
      <c r="D32" s="40">
        <f>CORREL(C8:C27,D8:D27)</f>
        <v>-0.89195294465984942</v>
      </c>
      <c r="E32" s="39">
        <v>1</v>
      </c>
    </row>
  </sheetData>
  <mergeCells count="1">
    <mergeCell ref="C2:G5"/>
  </mergeCells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2"/>
  <sheetViews>
    <sheetView workbookViewId="0"/>
  </sheetViews>
  <sheetFormatPr defaultRowHeight="19.5" x14ac:dyDescent="0.45"/>
  <cols>
    <col min="3" max="5" width="13.796875" customWidth="1"/>
  </cols>
  <sheetData>
    <row r="2" spans="1:7" ht="19.149999999999999" customHeight="1" x14ac:dyDescent="0.45">
      <c r="C2" s="63" t="s">
        <v>91</v>
      </c>
      <c r="D2" s="64"/>
      <c r="E2" s="64"/>
      <c r="F2" s="64"/>
      <c r="G2" s="65"/>
    </row>
    <row r="3" spans="1:7" x14ac:dyDescent="0.45">
      <c r="C3" s="66"/>
      <c r="D3" s="67"/>
      <c r="E3" s="67"/>
      <c r="F3" s="67"/>
      <c r="G3" s="68"/>
    </row>
    <row r="4" spans="1:7" x14ac:dyDescent="0.45">
      <c r="C4" s="66"/>
      <c r="D4" s="67"/>
      <c r="E4" s="67"/>
      <c r="F4" s="67"/>
      <c r="G4" s="68"/>
    </row>
    <row r="5" spans="1:7" x14ac:dyDescent="0.45">
      <c r="C5" s="69"/>
      <c r="D5" s="70"/>
      <c r="E5" s="70"/>
      <c r="F5" s="70"/>
      <c r="G5" s="71"/>
    </row>
    <row r="7" spans="1:7" s="1" customFormat="1" x14ac:dyDescent="0.45">
      <c r="A7" s="61" t="s">
        <v>11</v>
      </c>
      <c r="C7" s="42" t="s">
        <v>2</v>
      </c>
      <c r="D7" s="42" t="s">
        <v>6</v>
      </c>
    </row>
    <row r="8" spans="1:7" x14ac:dyDescent="0.45">
      <c r="C8" s="36">
        <v>4.6940049098005225</v>
      </c>
      <c r="D8" s="36">
        <v>4.1553805435935223</v>
      </c>
    </row>
    <row r="9" spans="1:7" x14ac:dyDescent="0.45">
      <c r="C9" s="36">
        <v>-3.8903947730077082</v>
      </c>
      <c r="D9" s="36">
        <v>4.8787660794556231</v>
      </c>
    </row>
    <row r="10" spans="1:7" x14ac:dyDescent="0.45">
      <c r="C10" s="36">
        <v>-7.2040054723398068</v>
      </c>
      <c r="D10" s="36">
        <v>7.7040219792154954</v>
      </c>
    </row>
    <row r="11" spans="1:7" x14ac:dyDescent="0.45">
      <c r="C11" s="36">
        <v>5.5848175931735922</v>
      </c>
      <c r="D11" s="36">
        <v>6.0784140317969388</v>
      </c>
    </row>
    <row r="12" spans="1:7" x14ac:dyDescent="0.45">
      <c r="C12" s="36">
        <v>-8.4738937459719939</v>
      </c>
      <c r="D12" s="36">
        <v>11.928901643007507</v>
      </c>
    </row>
    <row r="13" spans="1:7" x14ac:dyDescent="0.45">
      <c r="C13" s="36">
        <v>0.12601730938691436</v>
      </c>
      <c r="D13" s="36">
        <v>2.373351786549688</v>
      </c>
    </row>
    <row r="14" spans="1:7" x14ac:dyDescent="0.45">
      <c r="C14" s="36">
        <v>2.7186523440488819</v>
      </c>
      <c r="D14" s="36">
        <v>2.6978146877834082</v>
      </c>
    </row>
    <row r="15" spans="1:7" x14ac:dyDescent="0.45">
      <c r="C15" s="36">
        <v>2.2358215453371888</v>
      </c>
      <c r="D15" s="36">
        <v>2.0436690883889801</v>
      </c>
    </row>
    <row r="16" spans="1:7" x14ac:dyDescent="0.45">
      <c r="C16" s="36">
        <v>-5.4035282757161163</v>
      </c>
      <c r="D16" s="36">
        <v>5.6775495029468823</v>
      </c>
    </row>
    <row r="17" spans="3:5" x14ac:dyDescent="0.45">
      <c r="C17" s="36">
        <v>6.1644959793832381</v>
      </c>
      <c r="D17" s="36">
        <v>6.5530408271475578</v>
      </c>
    </row>
    <row r="18" spans="3:5" x14ac:dyDescent="0.45">
      <c r="C18" s="36">
        <v>5.7996837181990539</v>
      </c>
      <c r="D18" s="36">
        <v>6.0456885899415163</v>
      </c>
    </row>
    <row r="19" spans="3:5" x14ac:dyDescent="0.45">
      <c r="C19" s="36">
        <v>-1.6454554913168806</v>
      </c>
      <c r="D19" s="36">
        <v>2.0909902360244033</v>
      </c>
    </row>
    <row r="20" spans="3:5" x14ac:dyDescent="0.45">
      <c r="C20" s="36">
        <v>7.7466547513428319</v>
      </c>
      <c r="D20" s="36">
        <v>8.9798172888426109</v>
      </c>
    </row>
    <row r="21" spans="3:5" x14ac:dyDescent="0.45">
      <c r="C21" s="36">
        <v>-5.0074531092765584</v>
      </c>
      <c r="D21" s="36">
        <v>4.5616373790931988</v>
      </c>
    </row>
    <row r="22" spans="3:5" x14ac:dyDescent="0.45">
      <c r="C22" s="36">
        <v>-3.2215726041407411</v>
      </c>
      <c r="D22" s="36">
        <v>3.3342600509799469</v>
      </c>
    </row>
    <row r="23" spans="3:5" x14ac:dyDescent="0.45">
      <c r="C23" s="36">
        <v>4.679203294640029</v>
      </c>
      <c r="D23" s="36">
        <v>5.1001889849058433</v>
      </c>
    </row>
    <row r="24" spans="3:5" x14ac:dyDescent="0.45">
      <c r="C24" s="36">
        <v>4.4401097996407213</v>
      </c>
      <c r="D24" s="36">
        <v>4.4220314346029008</v>
      </c>
    </row>
    <row r="25" spans="3:5" x14ac:dyDescent="0.45">
      <c r="C25" s="36">
        <v>-3.7410232712627933</v>
      </c>
      <c r="D25" s="36">
        <v>3.611766021990225</v>
      </c>
    </row>
    <row r="26" spans="3:5" x14ac:dyDescent="0.45">
      <c r="C26" s="36">
        <v>8.067449349839519</v>
      </c>
      <c r="D26" s="36">
        <v>10.705215712412874</v>
      </c>
    </row>
    <row r="27" spans="3:5" x14ac:dyDescent="0.45">
      <c r="C27" s="36">
        <v>-1.0348502610577381</v>
      </c>
      <c r="D27" s="36">
        <v>1.7070693151922054</v>
      </c>
    </row>
    <row r="29" spans="3:5" ht="20.25" thickBot="1" x14ac:dyDescent="0.5"/>
    <row r="30" spans="3:5" x14ac:dyDescent="0.45">
      <c r="C30" s="7"/>
      <c r="D30" s="7" t="s">
        <v>2</v>
      </c>
      <c r="E30" s="7" t="s">
        <v>7</v>
      </c>
    </row>
    <row r="31" spans="3:5" x14ac:dyDescent="0.45">
      <c r="C31" s="5" t="s">
        <v>2</v>
      </c>
      <c r="D31" s="33">
        <v>1</v>
      </c>
      <c r="E31" s="34">
        <f>CORREL(D8:D27,C8:C27)</f>
        <v>5.6284828608823022E-2</v>
      </c>
    </row>
    <row r="32" spans="3:5" ht="20.25" thickBot="1" x14ac:dyDescent="0.5">
      <c r="C32" s="6" t="s">
        <v>7</v>
      </c>
      <c r="D32" s="32">
        <f>CORREL(C8:C27,D8:D27)</f>
        <v>5.6284828608823022E-2</v>
      </c>
      <c r="E32" s="31">
        <v>1</v>
      </c>
    </row>
  </sheetData>
  <mergeCells count="1">
    <mergeCell ref="C2:G5"/>
  </mergeCells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9"/>
  <sheetViews>
    <sheetView workbookViewId="0"/>
  </sheetViews>
  <sheetFormatPr defaultRowHeight="19.5" x14ac:dyDescent="0.45"/>
  <sheetData>
    <row r="2" spans="2:5" x14ac:dyDescent="0.45">
      <c r="B2" s="63" t="s">
        <v>93</v>
      </c>
      <c r="C2" s="72"/>
      <c r="D2" s="72"/>
      <c r="E2" s="73"/>
    </row>
    <row r="3" spans="2:5" x14ac:dyDescent="0.45">
      <c r="B3" s="74"/>
      <c r="C3" s="75"/>
      <c r="D3" s="75"/>
      <c r="E3" s="76"/>
    </row>
    <row r="4" spans="2:5" x14ac:dyDescent="0.45">
      <c r="B4" s="77"/>
      <c r="C4" s="78"/>
      <c r="D4" s="78"/>
      <c r="E4" s="79"/>
    </row>
    <row r="8" spans="2:5" x14ac:dyDescent="0.45">
      <c r="B8" s="46" t="s">
        <v>12</v>
      </c>
      <c r="C8" s="46" t="s">
        <v>13</v>
      </c>
      <c r="D8" s="47" t="s">
        <v>14</v>
      </c>
      <c r="E8" s="45"/>
    </row>
    <row r="9" spans="2:5" x14ac:dyDescent="0.45">
      <c r="B9" s="43">
        <v>10.399934996921267</v>
      </c>
      <c r="C9" s="43">
        <v>23.071117492303166</v>
      </c>
      <c r="D9" s="43">
        <v>6.5774407341022147</v>
      </c>
    </row>
    <row r="10" spans="2:5" x14ac:dyDescent="0.45">
      <c r="B10" s="43">
        <v>10.973295562472146</v>
      </c>
      <c r="C10" s="43">
        <v>26.196718906180365</v>
      </c>
      <c r="D10" s="43">
        <v>7.7439743860395467</v>
      </c>
    </row>
    <row r="11" spans="2:5" x14ac:dyDescent="0.45">
      <c r="B11" s="43">
        <v>10.723111654225569</v>
      </c>
      <c r="C11" s="43">
        <v>31.937499135563922</v>
      </c>
      <c r="D11" s="43">
        <v>6.2178796817929438</v>
      </c>
    </row>
    <row r="12" spans="2:5" x14ac:dyDescent="0.45">
      <c r="B12" s="43">
        <v>10.812070385320579</v>
      </c>
      <c r="C12" s="43">
        <v>26.845255963301447</v>
      </c>
      <c r="D12" s="43">
        <v>7.4945377154350421</v>
      </c>
    </row>
    <row r="13" spans="2:5" x14ac:dyDescent="0.45">
      <c r="B13" s="43">
        <v>9.6592086458846786</v>
      </c>
      <c r="C13" s="43">
        <v>26.148021614711695</v>
      </c>
      <c r="D13" s="43">
        <v>7.5977756462209189</v>
      </c>
    </row>
    <row r="14" spans="2:5" x14ac:dyDescent="0.45">
      <c r="B14" s="43">
        <v>8.563843785285469</v>
      </c>
      <c r="C14" s="43">
        <v>22.432089463213675</v>
      </c>
      <c r="D14" s="43">
        <v>5.1927119251516487</v>
      </c>
    </row>
    <row r="15" spans="2:5" x14ac:dyDescent="0.45">
      <c r="B15" s="43">
        <v>10.116479439334949</v>
      </c>
      <c r="C15" s="43">
        <v>27.646518598337373</v>
      </c>
      <c r="D15" s="43">
        <v>5.8758682708287271</v>
      </c>
    </row>
    <row r="16" spans="2:5" x14ac:dyDescent="0.45">
      <c r="B16" s="43">
        <v>8.205600216489616</v>
      </c>
      <c r="C16" s="43">
        <v>15.97296054122404</v>
      </c>
      <c r="D16" s="43">
        <v>4.300058490580815</v>
      </c>
    </row>
    <row r="17" spans="2:5" x14ac:dyDescent="0.45">
      <c r="B17" s="43">
        <v>7.7090932946687944</v>
      </c>
      <c r="C17" s="43">
        <v>16.762093236671987</v>
      </c>
      <c r="D17" s="43">
        <v>3.8744692005427019</v>
      </c>
    </row>
    <row r="18" spans="2:5" s="45" customFormat="1" x14ac:dyDescent="0.45">
      <c r="B18" s="43">
        <v>8.1496778995530885</v>
      </c>
      <c r="C18" s="43">
        <v>19.647234748882724</v>
      </c>
      <c r="D18" s="43">
        <v>3.4131512073241783</v>
      </c>
      <c r="E18"/>
    </row>
    <row r="19" spans="2:5" x14ac:dyDescent="0.45">
      <c r="B19" s="43">
        <v>8.842605365567259</v>
      </c>
      <c r="C19" s="43">
        <v>25.852433413918149</v>
      </c>
      <c r="D19" s="43">
        <v>3.8757838688876864</v>
      </c>
    </row>
    <row r="20" spans="2:5" x14ac:dyDescent="0.45">
      <c r="B20" s="43">
        <v>9.3738698058558665</v>
      </c>
      <c r="C20" s="43">
        <v>25.404274514639667</v>
      </c>
      <c r="D20" s="43">
        <v>3.4403804299256588</v>
      </c>
    </row>
    <row r="21" spans="2:5" x14ac:dyDescent="0.45">
      <c r="B21" s="43">
        <v>11.37608709613453</v>
      </c>
      <c r="C21" s="43">
        <v>29.416417740336321</v>
      </c>
      <c r="D21" s="43">
        <v>7.5903196890708955</v>
      </c>
    </row>
    <row r="22" spans="2:5" x14ac:dyDescent="0.45">
      <c r="B22" s="43">
        <v>8.4596406723972066</v>
      </c>
      <c r="C22" s="43">
        <v>22.840341680993017</v>
      </c>
      <c r="D22" s="43">
        <v>3.617432897370473</v>
      </c>
    </row>
    <row r="23" spans="2:5" x14ac:dyDescent="0.45">
      <c r="B23" s="43">
        <v>6.285545039552848</v>
      </c>
      <c r="C23" s="43">
        <v>12.898462598882119</v>
      </c>
      <c r="D23" s="43">
        <v>2.3458934124588176</v>
      </c>
    </row>
    <row r="24" spans="2:5" x14ac:dyDescent="0.45">
      <c r="B24" s="43">
        <v>10.508873975191314</v>
      </c>
      <c r="C24" s="43">
        <v>23.771704937978285</v>
      </c>
      <c r="D24" s="43">
        <v>7.2225238320812721</v>
      </c>
    </row>
    <row r="25" spans="2:5" x14ac:dyDescent="0.45">
      <c r="B25" s="43">
        <v>8.2173763840712191</v>
      </c>
      <c r="C25" s="43">
        <v>23.853520960178045</v>
      </c>
      <c r="D25" s="43">
        <v>4.6271761810502063</v>
      </c>
    </row>
    <row r="26" spans="2:5" x14ac:dyDescent="0.45">
      <c r="B26" s="43">
        <v>6.6173093335252435</v>
      </c>
      <c r="C26" s="43">
        <v>19.19947333381311</v>
      </c>
      <c r="D26" s="43">
        <v>2.7851625800574142</v>
      </c>
    </row>
    <row r="27" spans="2:5" x14ac:dyDescent="0.45">
      <c r="B27" s="43">
        <v>8.6588747788269878</v>
      </c>
      <c r="C27" s="43">
        <v>22.654666947067469</v>
      </c>
      <c r="D27" s="43">
        <v>2.7659030230615897</v>
      </c>
    </row>
    <row r="28" spans="2:5" x14ac:dyDescent="0.45">
      <c r="B28" s="43">
        <v>11.809643828518993</v>
      </c>
      <c r="C28" s="43">
        <v>28.428589571297483</v>
      </c>
      <c r="D28" s="43">
        <v>6.4336451801586563</v>
      </c>
    </row>
    <row r="29" spans="2:5" x14ac:dyDescent="0.45">
      <c r="B29" s="43">
        <v>6.4957573490167064</v>
      </c>
      <c r="C29" s="43">
        <v>19.668073372541766</v>
      </c>
      <c r="D29" s="43">
        <v>1.5748081654449297</v>
      </c>
    </row>
    <row r="30" spans="2:5" x14ac:dyDescent="0.45">
      <c r="B30" s="43">
        <v>10.27506926267773</v>
      </c>
      <c r="C30" s="43">
        <v>29.437913156694329</v>
      </c>
      <c r="D30" s="43">
        <v>4.2474213656681776</v>
      </c>
    </row>
    <row r="31" spans="2:5" x14ac:dyDescent="0.45">
      <c r="B31" s="43">
        <v>7.1220358914309347</v>
      </c>
      <c r="C31" s="43">
        <v>14.809009728577337</v>
      </c>
      <c r="D31" s="43">
        <v>3.0443059769086069</v>
      </c>
    </row>
    <row r="32" spans="2:5" x14ac:dyDescent="0.45">
      <c r="B32" s="43">
        <v>7.3027670179481063</v>
      </c>
      <c r="C32" s="43">
        <v>13.000197544870266</v>
      </c>
      <c r="D32" s="43">
        <v>3.8074574966955606</v>
      </c>
    </row>
    <row r="33" spans="2:4" x14ac:dyDescent="0.45">
      <c r="B33" s="43">
        <v>7.045048665802855</v>
      </c>
      <c r="C33" s="43">
        <v>13.835541664507138</v>
      </c>
      <c r="D33" s="43">
        <v>2.9737716594111436</v>
      </c>
    </row>
    <row r="34" spans="2:4" x14ac:dyDescent="0.45">
      <c r="B34" s="43">
        <v>8.6736653848407474</v>
      </c>
      <c r="C34" s="43">
        <v>24.442883462101868</v>
      </c>
      <c r="D34" s="43">
        <v>5.989985182704638</v>
      </c>
    </row>
    <row r="35" spans="2:4" x14ac:dyDescent="0.45">
      <c r="B35" s="43">
        <v>10.582748897436975</v>
      </c>
      <c r="C35" s="43">
        <v>29.873192243592435</v>
      </c>
      <c r="D35" s="43">
        <v>6.8320210239925867</v>
      </c>
    </row>
    <row r="36" spans="2:4" x14ac:dyDescent="0.45">
      <c r="B36" s="43">
        <v>7.504904360086238</v>
      </c>
      <c r="C36" s="43">
        <v>17.040180900215596</v>
      </c>
      <c r="D36" s="43">
        <v>3.7445028811459267</v>
      </c>
    </row>
    <row r="37" spans="2:4" x14ac:dyDescent="0.45">
      <c r="B37" s="43">
        <v>7.4658243212936171</v>
      </c>
      <c r="C37" s="43">
        <v>20.201320803234044</v>
      </c>
      <c r="D37" s="43">
        <v>2.026492732999996</v>
      </c>
    </row>
    <row r="38" spans="2:4" x14ac:dyDescent="0.45">
      <c r="B38" s="44">
        <v>11.154813010054355</v>
      </c>
      <c r="C38" s="44">
        <v>22.557192525135886</v>
      </c>
      <c r="D38" s="44">
        <v>6.2277686585462018</v>
      </c>
    </row>
    <row r="39" spans="2:4" x14ac:dyDescent="0.45">
      <c r="B39" s="8"/>
      <c r="C39" s="8"/>
      <c r="D39" s="8"/>
    </row>
  </sheetData>
  <mergeCells count="1">
    <mergeCell ref="B2:E4"/>
  </mergeCells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workbookViewId="0"/>
  </sheetViews>
  <sheetFormatPr defaultColWidth="8.69921875" defaultRowHeight="19.5" x14ac:dyDescent="0.45"/>
  <cols>
    <col min="1" max="1" width="13.59765625" style="1" customWidth="1"/>
    <col min="2" max="3" width="8.69921875" style="1"/>
    <col min="4" max="4" width="10.69921875" style="1" customWidth="1"/>
    <col min="5" max="5" width="14.19921875" style="1" customWidth="1"/>
    <col min="6" max="9" width="11.8984375" style="1" customWidth="1"/>
    <col min="10" max="11" width="10.8984375" style="1" customWidth="1"/>
    <col min="12" max="12" width="8.69921875" style="1"/>
    <col min="13" max="13" width="13" style="1" customWidth="1"/>
    <col min="14" max="16384" width="8.69921875" style="1"/>
  </cols>
  <sheetData>
    <row r="2" spans="2:13" x14ac:dyDescent="0.45">
      <c r="B2" s="63" t="s">
        <v>44</v>
      </c>
      <c r="C2" s="72"/>
      <c r="D2" s="72"/>
      <c r="E2" s="73"/>
    </row>
    <row r="3" spans="2:13" s="24" customFormat="1" x14ac:dyDescent="0.45">
      <c r="B3" s="74"/>
      <c r="C3" s="75"/>
      <c r="D3" s="75"/>
      <c r="E3" s="76"/>
    </row>
    <row r="4" spans="2:13" s="24" customFormat="1" x14ac:dyDescent="0.45">
      <c r="B4" s="77"/>
      <c r="C4" s="78"/>
      <c r="D4" s="78"/>
      <c r="E4" s="79"/>
    </row>
    <row r="5" spans="2:13" s="24" customFormat="1" x14ac:dyDescent="0.45">
      <c r="B5" s="48"/>
      <c r="C5" s="48"/>
      <c r="D5" s="48"/>
      <c r="E5" s="48"/>
    </row>
    <row r="6" spans="2:13" x14ac:dyDescent="0.45">
      <c r="F6" s="80" t="s">
        <v>41</v>
      </c>
      <c r="G6" s="80"/>
      <c r="H6" s="80" t="s">
        <v>42</v>
      </c>
      <c r="I6" s="80"/>
      <c r="J6" s="80" t="s">
        <v>43</v>
      </c>
      <c r="K6" s="80"/>
    </row>
    <row r="7" spans="2:13" x14ac:dyDescent="0.45">
      <c r="B7" s="1" t="s">
        <v>20</v>
      </c>
      <c r="C7" s="1" t="s">
        <v>21</v>
      </c>
      <c r="D7" s="9" t="s">
        <v>22</v>
      </c>
      <c r="E7" s="9" t="s">
        <v>23</v>
      </c>
      <c r="F7" s="9" t="s">
        <v>24</v>
      </c>
      <c r="G7" s="9" t="s">
        <v>25</v>
      </c>
      <c r="H7" s="9" t="s">
        <v>24</v>
      </c>
      <c r="I7" s="9" t="s">
        <v>25</v>
      </c>
      <c r="J7" s="9" t="s">
        <v>17</v>
      </c>
      <c r="K7" s="9" t="s">
        <v>25</v>
      </c>
      <c r="M7" s="9" t="s">
        <v>38</v>
      </c>
    </row>
    <row r="8" spans="2:13" x14ac:dyDescent="0.45">
      <c r="B8" s="10">
        <v>2</v>
      </c>
      <c r="C8" s="11">
        <v>-11.5129</v>
      </c>
      <c r="D8" s="12">
        <f>$C$19+$B$19*B8</f>
        <v>-7.5433644132231414</v>
      </c>
      <c r="E8" s="49">
        <f>(B8-$B$17)^2</f>
        <v>50.765625</v>
      </c>
      <c r="F8" s="21">
        <f>$D8-$B$24*SQRT(1/$B$21+$E8/$E$19)*$E$21</f>
        <v>-12.612415785872725</v>
      </c>
      <c r="G8" s="21">
        <f>$D8+$B$24*SQRT(1/$B$21+$E8/$E$19)*$E$21</f>
        <v>-2.4743130405735574</v>
      </c>
      <c r="H8" s="19">
        <f>$D8-$B$24*SQRT(1+1/$B$21+$E8/$E$19)*$E$21</f>
        <v>-17.511881195741164</v>
      </c>
      <c r="I8" s="19">
        <f>$D8+$B$24*SQRT(1+1/$B$21+$E8/$E$19)*$E$21</f>
        <v>2.4251523692948815</v>
      </c>
      <c r="J8" s="17">
        <f>$D8-SQRT(2*$B$25)*SQRT(1/$B$21+$E8/$E$19)*$E$21</f>
        <v>-14.187558399523791</v>
      </c>
      <c r="K8" s="17">
        <f>$D8+SQRT(2*$B$25)*SQRT(1/$B$21+$E8/$E$19)*$E$21</f>
        <v>-0.89917042692249272</v>
      </c>
      <c r="M8" s="49">
        <f>(C8-D8)^2</f>
        <v>15.7572127746879</v>
      </c>
    </row>
    <row r="9" spans="2:13" x14ac:dyDescent="0.45">
      <c r="B9" s="10">
        <v>4</v>
      </c>
      <c r="C9" s="11">
        <v>-3.6635599999999999</v>
      </c>
      <c r="D9" s="12">
        <f t="shared" ref="D9:D15" si="0">$C$19+$B$19*B9</f>
        <v>-5.6091466831955934</v>
      </c>
      <c r="E9" s="49">
        <f t="shared" ref="E9:E15" si="1">(B9-$B$17)^2</f>
        <v>26.265625</v>
      </c>
      <c r="F9" s="21">
        <f t="shared" ref="F9:F15" si="2">$D9-$B$24*SQRT(1/$B$21+$E9/$E$19)*$E$21</f>
        <v>-9.8209255013589534</v>
      </c>
      <c r="G9" s="21">
        <f t="shared" ref="G9:G15" si="3">$D9+$B$24*SQRT(1/$B$21+$E9/$E$19)*$E$21</f>
        <v>-1.3973678650322343</v>
      </c>
      <c r="H9" s="19">
        <f t="shared" ref="H9:H15" si="4">$D9-$B$24*SQRT(1+1/$B$21+$E9/$E$19)*$E$21</f>
        <v>-15.170272445254808</v>
      </c>
      <c r="I9" s="19">
        <f t="shared" ref="I9:I15" si="5">$D9+$B$24*SQRT(1+1/$B$21+$E9/$E$19)*$E$21</f>
        <v>3.9519790788636211</v>
      </c>
      <c r="J9" s="17">
        <f t="shared" ref="J9:J15" si="6">$D9-SQRT(2*_xlfn.F.INV(1-$B$23,2,$B$21-2))*SQRT(1/$B$21+$E9/$E$19)*$E$21</f>
        <v>-11.129681678413508</v>
      </c>
      <c r="K9" s="17">
        <f t="shared" ref="K9:K15" si="7">$D9+SQRT(2*$B$25)*SQRT(1/$B$21+$E9/$E$19)*$E$21</f>
        <v>-8.8611687977678599E-2</v>
      </c>
      <c r="M9" s="49">
        <f t="shared" ref="M9:M15" si="8">(C9-D9)^2</f>
        <v>3.7853075418280304</v>
      </c>
    </row>
    <row r="10" spans="2:13" x14ac:dyDescent="0.45">
      <c r="B10" s="10">
        <v>6</v>
      </c>
      <c r="C10" s="11">
        <v>-2.9444400000000002</v>
      </c>
      <c r="D10" s="12">
        <f t="shared" si="0"/>
        <v>-3.6749289531680445</v>
      </c>
      <c r="E10" s="49">
        <f t="shared" si="1"/>
        <v>9.765625</v>
      </c>
      <c r="F10" s="21">
        <f t="shared" si="2"/>
        <v>-7.1935683199041875</v>
      </c>
      <c r="G10" s="21">
        <f t="shared" si="3"/>
        <v>-0.15628958643190138</v>
      </c>
      <c r="H10" s="19">
        <f t="shared" si="4"/>
        <v>-12.951613059998898</v>
      </c>
      <c r="I10" s="19">
        <f t="shared" si="5"/>
        <v>5.6017551536628103</v>
      </c>
      <c r="J10" s="17">
        <f t="shared" si="6"/>
        <v>-8.286940314222587</v>
      </c>
      <c r="K10" s="17">
        <f t="shared" si="7"/>
        <v>0.9370824078864981</v>
      </c>
      <c r="M10" s="49">
        <f t="shared" si="8"/>
        <v>0.53361411070054521</v>
      </c>
    </row>
    <row r="11" spans="2:13" x14ac:dyDescent="0.45">
      <c r="B11" s="10">
        <v>7</v>
      </c>
      <c r="C11" s="11">
        <v>0</v>
      </c>
      <c r="D11" s="12">
        <f t="shared" si="0"/>
        <v>-2.7078200881542704</v>
      </c>
      <c r="E11" s="49">
        <f t="shared" si="1"/>
        <v>4.515625</v>
      </c>
      <c r="F11" s="21">
        <f t="shared" si="2"/>
        <v>-5.9752231513981986</v>
      </c>
      <c r="G11" s="21">
        <f t="shared" si="3"/>
        <v>0.55958297508965815</v>
      </c>
      <c r="H11" s="19">
        <f t="shared" si="4"/>
        <v>-11.892152823986454</v>
      </c>
      <c r="I11" s="19">
        <f t="shared" si="5"/>
        <v>6.4765126476779118</v>
      </c>
      <c r="J11" s="17">
        <f t="shared" si="6"/>
        <v>-6.9905266909635131</v>
      </c>
      <c r="K11" s="17">
        <f t="shared" si="7"/>
        <v>1.5748865146549722</v>
      </c>
      <c r="M11" s="49">
        <f t="shared" si="8"/>
        <v>7.3322896298118012</v>
      </c>
    </row>
    <row r="12" spans="2:13" x14ac:dyDescent="0.45">
      <c r="B12" s="10">
        <v>8</v>
      </c>
      <c r="C12" s="11">
        <v>-0.40546500000000002</v>
      </c>
      <c r="D12" s="12">
        <f t="shared" si="0"/>
        <v>-1.7407112231404964</v>
      </c>
      <c r="E12" s="49">
        <f t="shared" si="1"/>
        <v>1.265625</v>
      </c>
      <c r="F12" s="21">
        <f t="shared" si="2"/>
        <v>-4.8424056566087597</v>
      </c>
      <c r="G12" s="21">
        <f t="shared" si="3"/>
        <v>1.3609832103277664</v>
      </c>
      <c r="H12" s="19">
        <f t="shared" si="4"/>
        <v>-10.867405771737531</v>
      </c>
      <c r="I12" s="19">
        <f t="shared" si="5"/>
        <v>7.3859833254565386</v>
      </c>
      <c r="J12" s="17">
        <f t="shared" si="6"/>
        <v>-5.8062173676205688</v>
      </c>
      <c r="K12" s="17">
        <f t="shared" si="7"/>
        <v>2.324794921339576</v>
      </c>
      <c r="M12" s="49">
        <f t="shared" si="8"/>
        <v>1.7828824764109605</v>
      </c>
    </row>
    <row r="13" spans="2:13" x14ac:dyDescent="0.45">
      <c r="B13" s="10">
        <v>12</v>
      </c>
      <c r="C13" s="11">
        <v>1.38629</v>
      </c>
      <c r="D13" s="12">
        <f t="shared" si="0"/>
        <v>2.1277242369146006</v>
      </c>
      <c r="E13" s="49">
        <f t="shared" si="1"/>
        <v>8.265625</v>
      </c>
      <c r="F13" s="21">
        <f t="shared" si="2"/>
        <v>-1.3210014184360879</v>
      </c>
      <c r="G13" s="21">
        <f t="shared" si="3"/>
        <v>5.5764498922652894</v>
      </c>
      <c r="H13" s="19">
        <f t="shared" si="4"/>
        <v>-7.1226678450815406</v>
      </c>
      <c r="I13" s="19">
        <f t="shared" si="5"/>
        <v>11.378116318910742</v>
      </c>
      <c r="J13" s="17">
        <f t="shared" si="6"/>
        <v>-2.3926486248235719</v>
      </c>
      <c r="K13" s="17">
        <f t="shared" si="7"/>
        <v>6.648097098652773</v>
      </c>
      <c r="M13" s="49">
        <f t="shared" si="8"/>
        <v>0.54972472766913594</v>
      </c>
    </row>
    <row r="14" spans="2:13" x14ac:dyDescent="0.45">
      <c r="B14" s="10">
        <v>16</v>
      </c>
      <c r="C14" s="11">
        <v>0.40546500000000002</v>
      </c>
      <c r="D14" s="12">
        <f t="shared" si="0"/>
        <v>5.9961596969696966</v>
      </c>
      <c r="E14" s="49">
        <f t="shared" si="1"/>
        <v>47.265625</v>
      </c>
      <c r="F14" s="21">
        <f t="shared" si="2"/>
        <v>1.0404880295841723</v>
      </c>
      <c r="G14" s="21">
        <f t="shared" si="3"/>
        <v>10.951831364355222</v>
      </c>
      <c r="H14" s="19">
        <f t="shared" si="4"/>
        <v>-3.9151836378013503</v>
      </c>
      <c r="I14" s="19">
        <f t="shared" si="5"/>
        <v>15.907503031740744</v>
      </c>
      <c r="J14" s="17">
        <f t="shared" si="6"/>
        <v>-0.49942329675972275</v>
      </c>
      <c r="K14" s="17">
        <f t="shared" si="7"/>
        <v>12.491742690699116</v>
      </c>
      <c r="M14" s="49">
        <f t="shared" si="8"/>
        <v>31.255867194725084</v>
      </c>
    </row>
    <row r="15" spans="2:13" x14ac:dyDescent="0.45">
      <c r="B15" s="10">
        <v>18</v>
      </c>
      <c r="C15" s="11">
        <v>11.5129</v>
      </c>
      <c r="D15" s="13">
        <f t="shared" si="0"/>
        <v>7.9303774269972465</v>
      </c>
      <c r="E15" s="50">
        <f t="shared" si="1"/>
        <v>78.765625</v>
      </c>
      <c r="F15" s="22">
        <f t="shared" si="2"/>
        <v>2.0322350950740207</v>
      </c>
      <c r="G15" s="22">
        <f t="shared" si="3"/>
        <v>13.828519758920471</v>
      </c>
      <c r="H15" s="20">
        <f t="shared" si="4"/>
        <v>-2.4842338471890155</v>
      </c>
      <c r="I15" s="20">
        <f t="shared" si="5"/>
        <v>18.34498870118351</v>
      </c>
      <c r="J15" s="18">
        <f t="shared" si="6"/>
        <v>0.19946311361046565</v>
      </c>
      <c r="K15" s="18">
        <f t="shared" si="7"/>
        <v>15.661291740384026</v>
      </c>
      <c r="M15" s="50">
        <f t="shared" si="8"/>
        <v>12.834467986074271</v>
      </c>
    </row>
    <row r="17" spans="1:13" x14ac:dyDescent="0.45">
      <c r="A17" s="3" t="s">
        <v>26</v>
      </c>
      <c r="B17" s="4">
        <f>AVERAGE(B8:B15)</f>
        <v>9.125</v>
      </c>
      <c r="C17" s="4">
        <f>AVERAGE(C8:C15)</f>
        <v>-0.65271374999999998</v>
      </c>
    </row>
    <row r="19" spans="1:13" x14ac:dyDescent="0.45">
      <c r="A19" s="3" t="s">
        <v>27</v>
      </c>
      <c r="B19" s="14">
        <v>0.96710886501377413</v>
      </c>
      <c r="C19" s="23">
        <v>-9.4775821432506895</v>
      </c>
      <c r="D19" s="3" t="s">
        <v>28</v>
      </c>
      <c r="E19" s="28">
        <f>SUM(E8:E15)</f>
        <v>226.875</v>
      </c>
      <c r="G19" s="26"/>
      <c r="H19" s="26"/>
      <c r="I19" s="26"/>
      <c r="J19" s="26"/>
      <c r="K19" s="26"/>
      <c r="L19" s="3" t="s">
        <v>39</v>
      </c>
      <c r="M19" s="30">
        <f>SUM(M8:M15)</f>
        <v>73.831366441907733</v>
      </c>
    </row>
    <row r="20" spans="1:13" x14ac:dyDescent="0.45">
      <c r="D20" s="3" t="s">
        <v>29</v>
      </c>
      <c r="E20" s="28">
        <f>M20</f>
        <v>12.305227740317955</v>
      </c>
      <c r="G20"/>
      <c r="H20"/>
      <c r="I20"/>
      <c r="J20"/>
      <c r="K20"/>
      <c r="L20" s="3" t="s">
        <v>40</v>
      </c>
      <c r="M20" s="30">
        <f>M19/(8-2)</f>
        <v>12.305227740317955</v>
      </c>
    </row>
    <row r="21" spans="1:13" x14ac:dyDescent="0.45">
      <c r="A21" s="3" t="s">
        <v>30</v>
      </c>
      <c r="B21" s="4">
        <v>8</v>
      </c>
      <c r="D21" s="3" t="s">
        <v>31</v>
      </c>
      <c r="E21" s="28">
        <f>SQRT(E20)</f>
        <v>3.5078808047477832</v>
      </c>
      <c r="G21" s="25"/>
      <c r="H21" s="25"/>
      <c r="I21"/>
      <c r="J21"/>
      <c r="K21"/>
      <c r="L21" s="3" t="s">
        <v>31</v>
      </c>
      <c r="M21" s="30">
        <f>SQRT(M20)</f>
        <v>3.5078808047477832</v>
      </c>
    </row>
    <row r="22" spans="1:13" x14ac:dyDescent="0.45">
      <c r="A22" s="3" t="s">
        <v>32</v>
      </c>
      <c r="B22" s="4">
        <v>2.5000000000000001E-2</v>
      </c>
      <c r="G22"/>
      <c r="H22"/>
      <c r="I22" s="26"/>
      <c r="J22" s="26"/>
      <c r="K22" s="26"/>
      <c r="M22" s="29"/>
    </row>
    <row r="23" spans="1:13" x14ac:dyDescent="0.45">
      <c r="A23" s="3" t="s">
        <v>36</v>
      </c>
      <c r="B23" s="4">
        <v>0.05</v>
      </c>
      <c r="G23"/>
      <c r="H23"/>
      <c r="I23" s="26"/>
      <c r="J23" s="26"/>
      <c r="K23" s="26"/>
    </row>
    <row r="24" spans="1:13" x14ac:dyDescent="0.45">
      <c r="A24" s="3" t="s">
        <v>33</v>
      </c>
      <c r="B24" s="28">
        <f>_xlfn.T.INV(1-B22, B21-2)</f>
        <v>2.4469118511449688</v>
      </c>
      <c r="G24"/>
      <c r="H24"/>
      <c r="I24" s="26"/>
      <c r="J24" s="26"/>
      <c r="K24" s="26"/>
    </row>
    <row r="25" spans="1:13" x14ac:dyDescent="0.45">
      <c r="A25" s="3" t="s">
        <v>37</v>
      </c>
      <c r="B25" s="28">
        <f>_xlfn.F.INV(1-$B$23,2,$B$21-2)</f>
        <v>5.1432528497847159</v>
      </c>
      <c r="E25" s="15"/>
      <c r="G25"/>
      <c r="H25"/>
      <c r="I25" s="26"/>
      <c r="J25" s="26"/>
      <c r="K25" s="26"/>
    </row>
    <row r="26" spans="1:13" x14ac:dyDescent="0.45">
      <c r="E26" s="15"/>
      <c r="G26"/>
      <c r="H26"/>
      <c r="I26" s="26"/>
      <c r="J26" s="26"/>
      <c r="K26" s="26"/>
    </row>
    <row r="27" spans="1:13" x14ac:dyDescent="0.45">
      <c r="G27"/>
      <c r="H27"/>
      <c r="I27" s="26"/>
      <c r="J27" s="26"/>
      <c r="K27" s="26"/>
    </row>
    <row r="28" spans="1:13" x14ac:dyDescent="0.45">
      <c r="G28"/>
      <c r="H28"/>
      <c r="I28" s="26"/>
      <c r="J28" s="26"/>
      <c r="K28" s="26"/>
    </row>
    <row r="29" spans="1:13" x14ac:dyDescent="0.45">
      <c r="G29"/>
      <c r="H29"/>
      <c r="I29" s="26"/>
      <c r="J29" s="26"/>
      <c r="K29" s="26"/>
    </row>
  </sheetData>
  <mergeCells count="4">
    <mergeCell ref="F6:G6"/>
    <mergeCell ref="H6:I6"/>
    <mergeCell ref="J6:K6"/>
    <mergeCell ref="B2:E4"/>
  </mergeCells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6"/>
  <sheetViews>
    <sheetView workbookViewId="0"/>
  </sheetViews>
  <sheetFormatPr defaultRowHeight="19.5" x14ac:dyDescent="0.45"/>
  <sheetData>
    <row r="2" spans="1:17" x14ac:dyDescent="0.45">
      <c r="B2" s="63" t="s">
        <v>45</v>
      </c>
      <c r="C2" s="72"/>
      <c r="D2" s="72"/>
      <c r="E2" s="73"/>
    </row>
    <row r="3" spans="1:17" x14ac:dyDescent="0.45">
      <c r="B3" s="77"/>
      <c r="C3" s="78"/>
      <c r="D3" s="78"/>
      <c r="E3" s="79"/>
    </row>
    <row r="5" spans="1:17" x14ac:dyDescent="0.45">
      <c r="E5" s="80" t="s">
        <v>41</v>
      </c>
      <c r="F5" s="80"/>
      <c r="G5" s="80" t="s">
        <v>42</v>
      </c>
      <c r="H5" s="80"/>
      <c r="I5" s="80" t="s">
        <v>43</v>
      </c>
      <c r="J5" s="80"/>
    </row>
    <row r="6" spans="1:17" x14ac:dyDescent="0.45">
      <c r="B6" s="9" t="s">
        <v>15</v>
      </c>
      <c r="C6" s="9" t="s">
        <v>16</v>
      </c>
      <c r="D6" s="24" t="s">
        <v>46</v>
      </c>
      <c r="E6" s="9" t="s">
        <v>17</v>
      </c>
      <c r="F6" s="9" t="s">
        <v>18</v>
      </c>
      <c r="G6" s="9" t="s">
        <v>17</v>
      </c>
      <c r="H6" s="9" t="s">
        <v>18</v>
      </c>
      <c r="I6" s="9" t="s">
        <v>17</v>
      </c>
      <c r="J6" s="9" t="s">
        <v>18</v>
      </c>
    </row>
    <row r="7" spans="1:17" x14ac:dyDescent="0.45">
      <c r="B7" s="27">
        <v>2</v>
      </c>
      <c r="C7" s="51">
        <v>-11.5129</v>
      </c>
      <c r="D7" s="51">
        <v>-7.5433644132231414</v>
      </c>
      <c r="E7" s="51">
        <v>-12.612415785872729</v>
      </c>
      <c r="F7" s="51">
        <v>-2.4743130405735556</v>
      </c>
      <c r="G7" s="51">
        <v>-17.511881195741168</v>
      </c>
      <c r="H7" s="51">
        <v>2.4251523692948833</v>
      </c>
      <c r="I7" s="51">
        <v>-14.187558399523791</v>
      </c>
      <c r="J7" s="51">
        <v>-0.89917042692249094</v>
      </c>
      <c r="L7" s="62"/>
      <c r="M7" s="62"/>
      <c r="N7" s="62"/>
      <c r="O7" s="62"/>
      <c r="P7" s="62"/>
      <c r="Q7" s="62"/>
    </row>
    <row r="8" spans="1:17" x14ac:dyDescent="0.45">
      <c r="B8" s="27">
        <v>4</v>
      </c>
      <c r="C8" s="51">
        <v>-3.6635599999999999</v>
      </c>
      <c r="D8" s="51">
        <v>-5.6091466831955934</v>
      </c>
      <c r="E8" s="51">
        <v>-9.8209255013589551</v>
      </c>
      <c r="F8" s="51">
        <v>-1.3973678650322334</v>
      </c>
      <c r="G8" s="51">
        <v>-15.170272445254813</v>
      </c>
      <c r="H8" s="51">
        <v>3.9519790788636247</v>
      </c>
      <c r="I8" s="51">
        <v>-11.12968167841351</v>
      </c>
      <c r="J8" s="51">
        <v>-8.8611687977676823E-2</v>
      </c>
      <c r="L8" s="62"/>
      <c r="M8" s="62"/>
      <c r="N8" s="62"/>
      <c r="O8" s="62"/>
      <c r="P8" s="62"/>
      <c r="Q8" s="62"/>
    </row>
    <row r="9" spans="1:17" x14ac:dyDescent="0.45">
      <c r="B9" s="27">
        <v>6</v>
      </c>
      <c r="C9" s="51">
        <v>-2.9444400000000002</v>
      </c>
      <c r="D9" s="51">
        <v>-3.6749289531680445</v>
      </c>
      <c r="E9" s="51">
        <v>-7.1935683199041893</v>
      </c>
      <c r="F9" s="51">
        <v>-0.1562895864319005</v>
      </c>
      <c r="G9" s="51">
        <v>-12.951613059998905</v>
      </c>
      <c r="H9" s="51">
        <v>5.6017551536628138</v>
      </c>
      <c r="I9" s="51">
        <v>-8.286940314222587</v>
      </c>
      <c r="J9" s="51">
        <v>0.93708240788649899</v>
      </c>
      <c r="L9" s="62"/>
      <c r="M9" s="62"/>
      <c r="N9" s="62"/>
      <c r="O9" s="62"/>
      <c r="P9" s="62"/>
      <c r="Q9" s="62"/>
    </row>
    <row r="10" spans="1:17" x14ac:dyDescent="0.45">
      <c r="B10" s="27">
        <v>7</v>
      </c>
      <c r="C10" s="51">
        <v>0</v>
      </c>
      <c r="D10" s="51">
        <v>-2.7078200881542704</v>
      </c>
      <c r="E10" s="51">
        <v>-5.9752231513982013</v>
      </c>
      <c r="F10" s="51">
        <v>0.55958297508965904</v>
      </c>
      <c r="G10" s="51">
        <v>-11.892152823986457</v>
      </c>
      <c r="H10" s="51">
        <v>6.4765126476779136</v>
      </c>
      <c r="I10" s="51">
        <v>-6.990526690963514</v>
      </c>
      <c r="J10" s="51">
        <v>1.5748865146549731</v>
      </c>
      <c r="L10" s="62"/>
      <c r="M10" s="62"/>
      <c r="N10" s="62"/>
      <c r="O10" s="62"/>
      <c r="P10" s="62"/>
      <c r="Q10" s="62"/>
    </row>
    <row r="11" spans="1:17" x14ac:dyDescent="0.45">
      <c r="B11" s="27">
        <v>8</v>
      </c>
      <c r="C11" s="51">
        <v>-0.40546500000000002</v>
      </c>
      <c r="D11" s="51">
        <v>-1.7407112231404964</v>
      </c>
      <c r="E11" s="51">
        <v>-4.8424056566087614</v>
      </c>
      <c r="F11" s="51">
        <v>1.3609832103277668</v>
      </c>
      <c r="G11" s="51">
        <v>-10.867405771737538</v>
      </c>
      <c r="H11" s="51">
        <v>7.3859833254565421</v>
      </c>
      <c r="I11" s="51">
        <v>-5.8062173676205697</v>
      </c>
      <c r="J11" s="51">
        <v>2.3247949213395769</v>
      </c>
      <c r="L11" s="62"/>
      <c r="M11" s="62"/>
      <c r="N11" s="62"/>
      <c r="O11" s="62"/>
      <c r="P11" s="62"/>
      <c r="Q11" s="62"/>
    </row>
    <row r="12" spans="1:17" x14ac:dyDescent="0.45">
      <c r="B12" s="27">
        <v>12</v>
      </c>
      <c r="C12" s="51">
        <v>1.38629</v>
      </c>
      <c r="D12" s="51">
        <v>2.1277242369146006</v>
      </c>
      <c r="E12" s="51">
        <v>-1.3210014184360905</v>
      </c>
      <c r="F12" s="51">
        <v>5.5764498922652894</v>
      </c>
      <c r="G12" s="51">
        <v>-7.1226678450815459</v>
      </c>
      <c r="H12" s="51">
        <v>11.378116318910743</v>
      </c>
      <c r="I12" s="51">
        <v>-2.3926486248235728</v>
      </c>
      <c r="J12" s="51">
        <v>6.6480970986527739</v>
      </c>
      <c r="L12" s="62"/>
      <c r="M12" s="62"/>
      <c r="N12" s="62"/>
      <c r="O12" s="62"/>
      <c r="P12" s="62"/>
      <c r="Q12" s="62"/>
    </row>
    <row r="13" spans="1:17" x14ac:dyDescent="0.45">
      <c r="B13" s="27">
        <v>16</v>
      </c>
      <c r="C13" s="51">
        <v>0.40546500000000002</v>
      </c>
      <c r="D13" s="51">
        <v>5.9961596969696966</v>
      </c>
      <c r="E13" s="51">
        <v>1.0404880295841687</v>
      </c>
      <c r="F13" s="51">
        <v>10.951831364355222</v>
      </c>
      <c r="G13" s="51">
        <v>-3.9151836378013574</v>
      </c>
      <c r="H13" s="51">
        <v>15.907503031740745</v>
      </c>
      <c r="I13" s="51">
        <v>-0.49942329675972452</v>
      </c>
      <c r="J13" s="51">
        <v>12.491742690699118</v>
      </c>
      <c r="L13" s="62"/>
      <c r="M13" s="62"/>
      <c r="N13" s="62"/>
      <c r="O13" s="62"/>
      <c r="P13" s="62"/>
      <c r="Q13" s="62"/>
    </row>
    <row r="14" spans="1:17" x14ac:dyDescent="0.45">
      <c r="B14" s="52">
        <v>18</v>
      </c>
      <c r="C14" s="53">
        <v>11.5129</v>
      </c>
      <c r="D14" s="51">
        <v>7.9303774269972465</v>
      </c>
      <c r="E14" s="53">
        <v>2.032235095074018</v>
      </c>
      <c r="F14" s="53">
        <v>13.828519758920473</v>
      </c>
      <c r="G14" s="53">
        <v>-2.4842338471890208</v>
      </c>
      <c r="H14" s="53">
        <v>18.34498870118351</v>
      </c>
      <c r="I14" s="53">
        <v>0.19946311361046387</v>
      </c>
      <c r="J14" s="53">
        <v>15.66129174038403</v>
      </c>
      <c r="L14" s="62"/>
      <c r="M14" s="62"/>
      <c r="N14" s="62"/>
      <c r="O14" s="62"/>
      <c r="P14" s="62"/>
      <c r="Q14" s="62"/>
    </row>
    <row r="16" spans="1:17" x14ac:dyDescent="0.45">
      <c r="A16" s="59" t="s">
        <v>19</v>
      </c>
    </row>
  </sheetData>
  <mergeCells count="4">
    <mergeCell ref="E5:F5"/>
    <mergeCell ref="G5:H5"/>
    <mergeCell ref="I5:J5"/>
    <mergeCell ref="B2:E3"/>
  </mergeCells>
  <phoneticPr fontId="1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6"/>
  <sheetViews>
    <sheetView workbookViewId="0"/>
  </sheetViews>
  <sheetFormatPr defaultRowHeight="19.5" x14ac:dyDescent="0.45"/>
  <sheetData>
    <row r="2" spans="2:18" x14ac:dyDescent="0.45">
      <c r="B2" s="81" t="s">
        <v>81</v>
      </c>
      <c r="C2" s="72"/>
      <c r="D2" s="72"/>
      <c r="E2" s="73"/>
    </row>
    <row r="3" spans="2:18" x14ac:dyDescent="0.45">
      <c r="B3" s="77"/>
      <c r="C3" s="78"/>
      <c r="D3" s="78"/>
      <c r="E3" s="79"/>
    </row>
    <row r="5" spans="2:18" x14ac:dyDescent="0.45">
      <c r="B5" s="55" t="s">
        <v>85</v>
      </c>
      <c r="C5" s="55" t="s">
        <v>86</v>
      </c>
      <c r="D5" s="55" t="s">
        <v>87</v>
      </c>
      <c r="F5" s="82" t="s">
        <v>78</v>
      </c>
      <c r="G5" s="83"/>
      <c r="H5" s="83"/>
      <c r="I5" s="83"/>
      <c r="J5" s="83"/>
      <c r="K5" s="84"/>
    </row>
    <row r="6" spans="2:18" s="55" customFormat="1" x14ac:dyDescent="0.45">
      <c r="B6" s="9" t="s">
        <v>12</v>
      </c>
      <c r="C6" s="9" t="s">
        <v>13</v>
      </c>
      <c r="D6" s="9" t="s">
        <v>14</v>
      </c>
    </row>
    <row r="7" spans="2:18" x14ac:dyDescent="0.45">
      <c r="B7" s="43">
        <v>10.399934996921267</v>
      </c>
      <c r="C7" s="43">
        <v>23.071117492303166</v>
      </c>
      <c r="D7" s="43">
        <v>6.5774407341022147</v>
      </c>
      <c r="F7" s="82" t="s">
        <v>88</v>
      </c>
      <c r="G7" s="83"/>
      <c r="H7" s="83"/>
      <c r="I7" s="83"/>
      <c r="J7" s="83"/>
      <c r="K7" s="84"/>
      <c r="M7" s="43"/>
      <c r="N7" s="43"/>
      <c r="O7" s="43"/>
      <c r="P7" s="43"/>
      <c r="Q7" s="43"/>
      <c r="R7" s="43"/>
    </row>
    <row r="8" spans="2:18" x14ac:dyDescent="0.45">
      <c r="B8" s="43">
        <v>10.973295562472146</v>
      </c>
      <c r="C8" s="43">
        <v>26.196718906180365</v>
      </c>
      <c r="D8" s="43">
        <v>7.7439743860395467</v>
      </c>
      <c r="M8" s="43"/>
      <c r="N8" s="43"/>
      <c r="O8" s="43"/>
      <c r="P8" s="43"/>
      <c r="Q8" s="43"/>
      <c r="R8" s="43"/>
    </row>
    <row r="9" spans="2:18" x14ac:dyDescent="0.45">
      <c r="B9" s="43">
        <v>10.723111654225569</v>
      </c>
      <c r="C9" s="43">
        <v>31.937499135563922</v>
      </c>
      <c r="D9" s="43">
        <v>6.2178796817929438</v>
      </c>
      <c r="G9" s="3" t="s">
        <v>82</v>
      </c>
      <c r="H9" s="56">
        <f>CORREL(C7:C36,D7:D36)</f>
        <v>0.66282778200352754</v>
      </c>
      <c r="M9" s="43"/>
      <c r="N9" s="43"/>
      <c r="O9" s="43"/>
      <c r="P9" s="43"/>
      <c r="Q9" s="43"/>
      <c r="R9" s="43"/>
    </row>
    <row r="10" spans="2:18" x14ac:dyDescent="0.45">
      <c r="B10" s="43">
        <v>10.812070385320579</v>
      </c>
      <c r="C10" s="43">
        <v>26.845255963301447</v>
      </c>
      <c r="D10" s="43">
        <v>7.4945377154350421</v>
      </c>
      <c r="G10" s="3" t="s">
        <v>83</v>
      </c>
      <c r="H10" s="56">
        <f>CORREL(B7:B36,C7:C36)</f>
        <v>0.83124893299028668</v>
      </c>
      <c r="M10" s="43"/>
      <c r="N10" s="43"/>
      <c r="O10" s="43"/>
      <c r="P10" s="43"/>
      <c r="Q10" s="43"/>
      <c r="R10" s="43"/>
    </row>
    <row r="11" spans="2:18" x14ac:dyDescent="0.45">
      <c r="B11" s="43">
        <v>9.6592086458846786</v>
      </c>
      <c r="C11" s="43">
        <v>26.148021614711695</v>
      </c>
      <c r="D11" s="43">
        <v>7.5977756462209189</v>
      </c>
      <c r="G11" s="3" t="s">
        <v>84</v>
      </c>
      <c r="H11" s="56">
        <f>CORREL(B7:B36,D7:D36)</f>
        <v>0.85984751103790091</v>
      </c>
      <c r="M11" s="43"/>
      <c r="N11" s="43"/>
      <c r="O11" s="43"/>
      <c r="P11" s="43"/>
      <c r="Q11" s="43"/>
      <c r="R11" s="43"/>
    </row>
    <row r="12" spans="2:18" x14ac:dyDescent="0.45">
      <c r="B12" s="43">
        <v>8.563843785285469</v>
      </c>
      <c r="C12" s="43">
        <v>22.432089463213675</v>
      </c>
      <c r="D12" s="43">
        <v>5.1927119251516487</v>
      </c>
      <c r="M12" s="43"/>
      <c r="N12" s="43"/>
      <c r="O12" s="43"/>
      <c r="P12" s="43"/>
      <c r="Q12" s="43"/>
      <c r="R12" s="43"/>
    </row>
    <row r="13" spans="2:18" x14ac:dyDescent="0.45">
      <c r="B13" s="43">
        <v>10.116479439334949</v>
      </c>
      <c r="C13" s="43">
        <v>27.646518598337373</v>
      </c>
      <c r="D13" s="43">
        <v>5.8758682708287271</v>
      </c>
      <c r="F13" s="82" t="s">
        <v>89</v>
      </c>
      <c r="G13" s="83"/>
      <c r="H13" s="83"/>
      <c r="I13" s="83"/>
      <c r="J13" s="83"/>
      <c r="K13" s="84"/>
      <c r="M13" s="43"/>
      <c r="N13" s="43"/>
      <c r="O13" s="43"/>
      <c r="P13" s="43"/>
      <c r="Q13" s="43"/>
      <c r="R13" s="43"/>
    </row>
    <row r="14" spans="2:18" x14ac:dyDescent="0.45">
      <c r="B14" s="43">
        <v>8.205600216489616</v>
      </c>
      <c r="C14" s="43">
        <v>15.97296054122404</v>
      </c>
      <c r="D14" s="43">
        <v>4.300058490580815</v>
      </c>
      <c r="M14" s="43"/>
      <c r="N14" s="43"/>
      <c r="O14" s="43"/>
      <c r="P14" s="43"/>
      <c r="Q14" s="43"/>
      <c r="R14" s="43"/>
    </row>
    <row r="15" spans="2:18" x14ac:dyDescent="0.45">
      <c r="B15" s="43">
        <v>7.7090932946687944</v>
      </c>
      <c r="C15" s="43">
        <v>16.762093236671987</v>
      </c>
      <c r="D15" s="43">
        <v>3.8744692005427019</v>
      </c>
      <c r="M15" s="43"/>
      <c r="N15" s="43"/>
      <c r="O15" s="43"/>
      <c r="P15" s="43"/>
      <c r="Q15" s="43"/>
      <c r="R15" s="43"/>
    </row>
    <row r="16" spans="2:18" x14ac:dyDescent="0.45">
      <c r="B16" s="43">
        <v>8.1496778995530885</v>
      </c>
      <c r="C16" s="43">
        <v>19.647234748882724</v>
      </c>
      <c r="D16" s="43">
        <v>3.4131512073241783</v>
      </c>
      <c r="M16" s="43"/>
      <c r="N16" s="43"/>
      <c r="O16" s="43"/>
      <c r="P16" s="43"/>
      <c r="Q16" s="43"/>
      <c r="R16" s="43"/>
    </row>
    <row r="17" spans="2:18" x14ac:dyDescent="0.45">
      <c r="B17" s="43">
        <v>8.842605365567259</v>
      </c>
      <c r="C17" s="43">
        <v>25.852433413918149</v>
      </c>
      <c r="D17" s="43">
        <v>3.8757838688876864</v>
      </c>
      <c r="M17" s="43"/>
      <c r="N17" s="43"/>
      <c r="O17" s="43"/>
      <c r="P17" s="43"/>
      <c r="Q17" s="43"/>
      <c r="R17" s="43"/>
    </row>
    <row r="18" spans="2:18" x14ac:dyDescent="0.45">
      <c r="B18" s="43">
        <v>9.3738698058558665</v>
      </c>
      <c r="C18" s="43">
        <v>25.404274514639667</v>
      </c>
      <c r="D18" s="43">
        <v>3.4403804299256588</v>
      </c>
      <c r="M18" s="43"/>
      <c r="N18" s="43"/>
      <c r="O18" s="43"/>
      <c r="P18" s="43"/>
      <c r="Q18" s="43"/>
      <c r="R18" s="43"/>
    </row>
    <row r="19" spans="2:18" x14ac:dyDescent="0.45">
      <c r="B19" s="43">
        <v>11.37608709613453</v>
      </c>
      <c r="C19" s="43">
        <v>29.416417740336321</v>
      </c>
      <c r="D19" s="43">
        <v>7.5903196890708955</v>
      </c>
      <c r="M19" s="43"/>
      <c r="N19" s="43"/>
      <c r="O19" s="43"/>
      <c r="P19" s="43"/>
      <c r="Q19" s="43"/>
      <c r="R19" s="43"/>
    </row>
    <row r="20" spans="2:18" x14ac:dyDescent="0.45">
      <c r="B20" s="43">
        <v>8.4596406723972066</v>
      </c>
      <c r="C20" s="43">
        <v>22.840341680993017</v>
      </c>
      <c r="D20" s="43">
        <v>3.617432897370473</v>
      </c>
      <c r="G20" s="3" t="s">
        <v>90</v>
      </c>
      <c r="H20" s="11">
        <f>(H9-H10*H11)/(SQRT(1-H10^2)*SQRT(1-H11^2))</f>
        <v>-0.18293417146110219</v>
      </c>
      <c r="M20" s="43"/>
      <c r="N20" s="43"/>
      <c r="O20" s="43"/>
      <c r="P20" s="43"/>
      <c r="Q20" s="43"/>
      <c r="R20" s="43"/>
    </row>
    <row r="21" spans="2:18" x14ac:dyDescent="0.45">
      <c r="B21" s="43">
        <v>6.285545039552848</v>
      </c>
      <c r="C21" s="43">
        <v>12.898462598882119</v>
      </c>
      <c r="D21" s="43">
        <v>2.3458934124588176</v>
      </c>
      <c r="M21" s="43"/>
      <c r="N21" s="43"/>
      <c r="O21" s="43"/>
      <c r="P21" s="43"/>
      <c r="Q21" s="43"/>
      <c r="R21" s="43"/>
    </row>
    <row r="22" spans="2:18" x14ac:dyDescent="0.45">
      <c r="B22" s="43">
        <v>10.508873975191314</v>
      </c>
      <c r="C22" s="43">
        <v>23.771704937978285</v>
      </c>
      <c r="D22" s="43">
        <v>7.2225238320812721</v>
      </c>
      <c r="M22" s="43"/>
      <c r="N22" s="43"/>
      <c r="O22" s="43"/>
      <c r="P22" s="43"/>
      <c r="Q22" s="43"/>
      <c r="R22" s="43"/>
    </row>
    <row r="23" spans="2:18" x14ac:dyDescent="0.45">
      <c r="B23" s="43">
        <v>8.2173763840712191</v>
      </c>
      <c r="C23" s="43">
        <v>23.853520960178045</v>
      </c>
      <c r="D23" s="43">
        <v>4.6271761810502063</v>
      </c>
      <c r="M23" s="43"/>
      <c r="N23" s="43"/>
      <c r="O23" s="43"/>
      <c r="P23" s="43"/>
      <c r="Q23" s="43"/>
      <c r="R23" s="43"/>
    </row>
    <row r="24" spans="2:18" x14ac:dyDescent="0.45">
      <c r="B24" s="43">
        <v>6.6173093335252435</v>
      </c>
      <c r="C24" s="43">
        <v>19.19947333381311</v>
      </c>
      <c r="D24" s="43">
        <v>2.7851625800574142</v>
      </c>
      <c r="M24" s="43"/>
      <c r="N24" s="43"/>
      <c r="O24" s="43"/>
      <c r="P24" s="43"/>
      <c r="Q24" s="43"/>
      <c r="R24" s="43"/>
    </row>
    <row r="25" spans="2:18" x14ac:dyDescent="0.45">
      <c r="B25" s="43">
        <v>8.6588747788269878</v>
      </c>
      <c r="C25" s="43">
        <v>22.654666947067469</v>
      </c>
      <c r="D25" s="43">
        <v>2.7659030230615897</v>
      </c>
      <c r="M25" s="43"/>
      <c r="N25" s="43"/>
      <c r="O25" s="43"/>
      <c r="P25" s="43"/>
      <c r="Q25" s="43"/>
      <c r="R25" s="43"/>
    </row>
    <row r="26" spans="2:18" x14ac:dyDescent="0.45">
      <c r="B26" s="43">
        <v>11.809643828518993</v>
      </c>
      <c r="C26" s="43">
        <v>28.428589571297483</v>
      </c>
      <c r="D26" s="43">
        <v>6.4336451801586563</v>
      </c>
      <c r="M26" s="43"/>
      <c r="N26" s="43"/>
      <c r="O26" s="43"/>
      <c r="P26" s="43"/>
      <c r="Q26" s="43"/>
      <c r="R26" s="43"/>
    </row>
    <row r="27" spans="2:18" x14ac:dyDescent="0.45">
      <c r="B27" s="43">
        <v>6.4957573490167064</v>
      </c>
      <c r="C27" s="43">
        <v>19.668073372541766</v>
      </c>
      <c r="D27" s="43">
        <v>1.5748081654449297</v>
      </c>
      <c r="M27" s="43"/>
      <c r="N27" s="43"/>
      <c r="O27" s="43"/>
      <c r="P27" s="43"/>
      <c r="Q27" s="43"/>
      <c r="R27" s="43"/>
    </row>
    <row r="28" spans="2:18" x14ac:dyDescent="0.45">
      <c r="B28" s="43">
        <v>10.27506926267773</v>
      </c>
      <c r="C28" s="43">
        <v>29.437913156694329</v>
      </c>
      <c r="D28" s="43">
        <v>4.2474213656681776</v>
      </c>
      <c r="M28" s="43"/>
      <c r="N28" s="43"/>
      <c r="O28" s="43"/>
      <c r="P28" s="43"/>
      <c r="Q28" s="43"/>
      <c r="R28" s="43"/>
    </row>
    <row r="29" spans="2:18" x14ac:dyDescent="0.45">
      <c r="B29" s="43">
        <v>7.1220358914309347</v>
      </c>
      <c r="C29" s="43">
        <v>14.809009728577337</v>
      </c>
      <c r="D29" s="43">
        <v>3.0443059769086069</v>
      </c>
      <c r="M29" s="43"/>
      <c r="N29" s="43"/>
      <c r="O29" s="43"/>
      <c r="P29" s="43"/>
      <c r="Q29" s="43"/>
      <c r="R29" s="43"/>
    </row>
    <row r="30" spans="2:18" x14ac:dyDescent="0.45">
      <c r="B30" s="43">
        <v>7.3027670179481063</v>
      </c>
      <c r="C30" s="43">
        <v>13.000197544870266</v>
      </c>
      <c r="D30" s="43">
        <v>3.8074574966955606</v>
      </c>
      <c r="M30" s="43"/>
      <c r="N30" s="43"/>
      <c r="O30" s="43"/>
      <c r="P30" s="43"/>
      <c r="Q30" s="43"/>
      <c r="R30" s="43"/>
    </row>
    <row r="31" spans="2:18" x14ac:dyDescent="0.45">
      <c r="B31" s="43">
        <v>7.045048665802855</v>
      </c>
      <c r="C31" s="43">
        <v>13.835541664507138</v>
      </c>
      <c r="D31" s="43">
        <v>2.9737716594111436</v>
      </c>
      <c r="M31" s="43"/>
      <c r="N31" s="43"/>
      <c r="O31" s="43"/>
      <c r="P31" s="43"/>
      <c r="Q31" s="43"/>
      <c r="R31" s="43"/>
    </row>
    <row r="32" spans="2:18" x14ac:dyDescent="0.45">
      <c r="B32" s="43">
        <v>8.6736653848407474</v>
      </c>
      <c r="C32" s="43">
        <v>24.442883462101868</v>
      </c>
      <c r="D32" s="43">
        <v>5.989985182704638</v>
      </c>
      <c r="M32" s="43"/>
      <c r="N32" s="43"/>
      <c r="O32" s="43"/>
      <c r="P32" s="43"/>
      <c r="Q32" s="43"/>
      <c r="R32" s="43"/>
    </row>
    <row r="33" spans="2:18" x14ac:dyDescent="0.45">
      <c r="B33" s="43">
        <v>10.582748897436975</v>
      </c>
      <c r="C33" s="43">
        <v>29.873192243592435</v>
      </c>
      <c r="D33" s="43">
        <v>6.8320210239925867</v>
      </c>
      <c r="M33" s="43"/>
      <c r="N33" s="43"/>
      <c r="O33" s="43"/>
      <c r="P33" s="43"/>
      <c r="Q33" s="43"/>
      <c r="R33" s="43"/>
    </row>
    <row r="34" spans="2:18" x14ac:dyDescent="0.45">
      <c r="B34" s="43">
        <v>7.504904360086238</v>
      </c>
      <c r="C34" s="43">
        <v>17.040180900215596</v>
      </c>
      <c r="D34" s="43">
        <v>3.7445028811459267</v>
      </c>
      <c r="M34" s="43"/>
      <c r="N34" s="43"/>
      <c r="O34" s="43"/>
      <c r="P34" s="43"/>
      <c r="Q34" s="43"/>
      <c r="R34" s="43"/>
    </row>
    <row r="35" spans="2:18" x14ac:dyDescent="0.45">
      <c r="B35" s="43">
        <v>7.4658243212936171</v>
      </c>
      <c r="C35" s="43">
        <v>20.201320803234044</v>
      </c>
      <c r="D35" s="43">
        <v>2.026492732999996</v>
      </c>
      <c r="M35" s="43"/>
      <c r="N35" s="43"/>
      <c r="O35" s="43"/>
      <c r="P35" s="43"/>
      <c r="Q35" s="43"/>
      <c r="R35" s="43"/>
    </row>
    <row r="36" spans="2:18" x14ac:dyDescent="0.45">
      <c r="B36" s="44">
        <v>11.154813010054355</v>
      </c>
      <c r="C36" s="44">
        <v>22.557192525135886</v>
      </c>
      <c r="D36" s="44">
        <v>6.2277686585462018</v>
      </c>
      <c r="M36" s="44"/>
      <c r="N36" s="44"/>
      <c r="O36" s="44"/>
      <c r="P36" s="43"/>
      <c r="Q36" s="43"/>
      <c r="R36" s="43"/>
    </row>
  </sheetData>
  <mergeCells count="4">
    <mergeCell ref="B2:E3"/>
    <mergeCell ref="F5:K5"/>
    <mergeCell ref="F7:K7"/>
    <mergeCell ref="F13:K13"/>
  </mergeCells>
  <phoneticPr fontId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97"/>
  <sheetViews>
    <sheetView workbookViewId="0"/>
  </sheetViews>
  <sheetFormatPr defaultRowHeight="19.5" x14ac:dyDescent="0.45"/>
  <cols>
    <col min="2" max="2" width="10.5" customWidth="1"/>
    <col min="3" max="3" width="10.69921875" customWidth="1"/>
    <col min="6" max="6" width="14.69921875" customWidth="1"/>
    <col min="7" max="7" width="10.5" customWidth="1"/>
  </cols>
  <sheetData>
    <row r="2" spans="2:11" x14ac:dyDescent="0.45">
      <c r="B2" s="81" t="s">
        <v>77</v>
      </c>
      <c r="C2" s="72"/>
      <c r="D2" s="72"/>
      <c r="E2" s="73"/>
    </row>
    <row r="3" spans="2:11" x14ac:dyDescent="0.45">
      <c r="B3" s="77"/>
      <c r="C3" s="78"/>
      <c r="D3" s="78"/>
      <c r="E3" s="79"/>
    </row>
    <row r="5" spans="2:11" x14ac:dyDescent="0.45">
      <c r="B5" s="9" t="s">
        <v>12</v>
      </c>
      <c r="C5" s="9" t="s">
        <v>13</v>
      </c>
      <c r="D5" s="9" t="s">
        <v>14</v>
      </c>
      <c r="F5" s="82" t="s">
        <v>78</v>
      </c>
      <c r="G5" s="83"/>
      <c r="H5" s="83"/>
      <c r="I5" s="83"/>
      <c r="J5" s="83"/>
      <c r="K5" s="84"/>
    </row>
    <row r="6" spans="2:11" x14ac:dyDescent="0.45">
      <c r="B6" s="43">
        <v>10.399934996921267</v>
      </c>
      <c r="C6" s="43">
        <v>23.071117492303166</v>
      </c>
      <c r="D6" s="43">
        <v>6.5774407341022147</v>
      </c>
    </row>
    <row r="7" spans="2:11" x14ac:dyDescent="0.45">
      <c r="B7" s="43">
        <v>10.973295562472146</v>
      </c>
      <c r="C7" s="43">
        <v>26.196718906180365</v>
      </c>
      <c r="D7" s="43">
        <v>7.7439743860395467</v>
      </c>
      <c r="F7" s="82" t="s">
        <v>92</v>
      </c>
      <c r="G7" s="83"/>
      <c r="H7" s="83"/>
      <c r="I7" s="83"/>
      <c r="J7" s="83"/>
      <c r="K7" s="84"/>
    </row>
    <row r="8" spans="2:11" x14ac:dyDescent="0.45">
      <c r="B8" s="43">
        <v>10.723111654225569</v>
      </c>
      <c r="C8" s="43">
        <v>31.937499135563922</v>
      </c>
      <c r="D8" s="43">
        <v>6.2178796817929438</v>
      </c>
    </row>
    <row r="9" spans="2:11" x14ac:dyDescent="0.45">
      <c r="B9" s="43">
        <v>10.812070385320579</v>
      </c>
      <c r="C9" s="43">
        <v>26.845255963301447</v>
      </c>
      <c r="D9" s="43">
        <v>7.4945377154350421</v>
      </c>
    </row>
    <row r="10" spans="2:11" x14ac:dyDescent="0.45">
      <c r="B10" s="43">
        <v>9.6592086458846786</v>
      </c>
      <c r="C10" s="43">
        <v>26.148021614711695</v>
      </c>
      <c r="D10" s="43">
        <v>7.5977756462209189</v>
      </c>
    </row>
    <row r="11" spans="2:11" x14ac:dyDescent="0.45">
      <c r="B11" s="43">
        <v>8.563843785285469</v>
      </c>
      <c r="C11" s="43">
        <v>22.432089463213675</v>
      </c>
      <c r="D11" s="43">
        <v>5.1927119251516487</v>
      </c>
    </row>
    <row r="12" spans="2:11" x14ac:dyDescent="0.45">
      <c r="B12" s="43">
        <v>10.116479439334949</v>
      </c>
      <c r="C12" s="43">
        <v>27.646518598337373</v>
      </c>
      <c r="D12" s="43">
        <v>5.8758682708287271</v>
      </c>
    </row>
    <row r="13" spans="2:11" x14ac:dyDescent="0.45">
      <c r="B13" s="43">
        <v>8.205600216489616</v>
      </c>
      <c r="C13" s="43">
        <v>15.97296054122404</v>
      </c>
      <c r="D13" s="43">
        <v>4.300058490580815</v>
      </c>
    </row>
    <row r="14" spans="2:11" x14ac:dyDescent="0.45">
      <c r="B14" s="43">
        <v>7.7090932946687944</v>
      </c>
      <c r="C14" s="43">
        <v>16.762093236671987</v>
      </c>
      <c r="D14" s="43">
        <v>3.8744692005427019</v>
      </c>
    </row>
    <row r="15" spans="2:11" x14ac:dyDescent="0.45">
      <c r="B15" s="43">
        <v>8.1496778995530885</v>
      </c>
      <c r="C15" s="43">
        <v>19.647234748882724</v>
      </c>
      <c r="D15" s="43">
        <v>3.4131512073241783</v>
      </c>
    </row>
    <row r="16" spans="2:11" x14ac:dyDescent="0.45">
      <c r="B16" s="43">
        <v>8.842605365567259</v>
      </c>
      <c r="C16" s="43">
        <v>25.852433413918149</v>
      </c>
      <c r="D16" s="43">
        <v>3.8757838688876864</v>
      </c>
    </row>
    <row r="17" spans="2:11" x14ac:dyDescent="0.45">
      <c r="B17" s="43">
        <v>9.3738698058558665</v>
      </c>
      <c r="C17" s="43">
        <v>25.404274514639667</v>
      </c>
      <c r="D17" s="43">
        <v>3.4403804299256588</v>
      </c>
    </row>
    <row r="18" spans="2:11" x14ac:dyDescent="0.45">
      <c r="B18" s="43">
        <v>11.37608709613453</v>
      </c>
      <c r="C18" s="43">
        <v>29.416417740336321</v>
      </c>
      <c r="D18" s="43">
        <v>7.5903196890708955</v>
      </c>
    </row>
    <row r="19" spans="2:11" x14ac:dyDescent="0.45">
      <c r="B19" s="43">
        <v>8.4596406723972066</v>
      </c>
      <c r="C19" s="43">
        <v>22.840341680993017</v>
      </c>
      <c r="D19" s="43">
        <v>3.617432897370473</v>
      </c>
    </row>
    <row r="20" spans="2:11" x14ac:dyDescent="0.45">
      <c r="B20" s="43">
        <v>6.285545039552848</v>
      </c>
      <c r="C20" s="43">
        <v>12.898462598882119</v>
      </c>
      <c r="D20" s="43">
        <v>2.3458934124588176</v>
      </c>
    </row>
    <row r="21" spans="2:11" x14ac:dyDescent="0.45">
      <c r="B21" s="43">
        <v>10.508873975191314</v>
      </c>
      <c r="C21" s="43">
        <v>23.771704937978285</v>
      </c>
      <c r="D21" s="43">
        <v>7.2225238320812721</v>
      </c>
    </row>
    <row r="22" spans="2:11" x14ac:dyDescent="0.45">
      <c r="B22" s="43">
        <v>8.2173763840712191</v>
      </c>
      <c r="C22" s="43">
        <v>23.853520960178045</v>
      </c>
      <c r="D22" s="43">
        <v>4.6271761810502063</v>
      </c>
    </row>
    <row r="23" spans="2:11" x14ac:dyDescent="0.45">
      <c r="B23" s="43">
        <v>6.6173093335252435</v>
      </c>
      <c r="C23" s="43">
        <v>19.19947333381311</v>
      </c>
      <c r="D23" s="43">
        <v>2.7851625800574142</v>
      </c>
    </row>
    <row r="24" spans="2:11" x14ac:dyDescent="0.45">
      <c r="B24" s="43">
        <v>8.6588747788269878</v>
      </c>
      <c r="C24" s="43">
        <v>22.654666947067469</v>
      </c>
      <c r="D24" s="43">
        <v>2.7659030230615897</v>
      </c>
    </row>
    <row r="25" spans="2:11" x14ac:dyDescent="0.45">
      <c r="B25" s="43">
        <v>11.809643828518993</v>
      </c>
      <c r="C25" s="43">
        <v>28.428589571297483</v>
      </c>
      <c r="D25" s="43">
        <v>6.4336451801586563</v>
      </c>
    </row>
    <row r="26" spans="2:11" x14ac:dyDescent="0.45">
      <c r="B26" s="43">
        <v>6.4957573490167064</v>
      </c>
      <c r="C26" s="43">
        <v>19.668073372541766</v>
      </c>
      <c r="D26" s="43">
        <v>1.5748081654449297</v>
      </c>
      <c r="F26" s="82" t="s">
        <v>79</v>
      </c>
      <c r="G26" s="83"/>
      <c r="H26" s="83"/>
      <c r="I26" s="83"/>
      <c r="J26" s="83"/>
      <c r="K26" s="84"/>
    </row>
    <row r="27" spans="2:11" x14ac:dyDescent="0.45">
      <c r="B27" s="43">
        <v>10.27506926267773</v>
      </c>
      <c r="C27" s="43">
        <v>29.437913156694329</v>
      </c>
      <c r="D27" s="43">
        <v>4.2474213656681776</v>
      </c>
    </row>
    <row r="28" spans="2:11" x14ac:dyDescent="0.45">
      <c r="B28" s="43">
        <v>7.1220358914309347</v>
      </c>
      <c r="C28" s="43">
        <v>14.809009728577337</v>
      </c>
      <c r="D28" s="43">
        <v>3.0443059769086069</v>
      </c>
    </row>
    <row r="29" spans="2:11" x14ac:dyDescent="0.45">
      <c r="B29" s="43">
        <v>7.3027670179481063</v>
      </c>
      <c r="C29" s="43">
        <v>13.000197544870266</v>
      </c>
      <c r="D29" s="43">
        <v>3.8074574966955606</v>
      </c>
    </row>
    <row r="30" spans="2:11" x14ac:dyDescent="0.45">
      <c r="B30" s="43">
        <v>7.045048665802855</v>
      </c>
      <c r="C30" s="43">
        <v>13.835541664507138</v>
      </c>
      <c r="D30" s="43">
        <v>2.9737716594111436</v>
      </c>
    </row>
    <row r="31" spans="2:11" x14ac:dyDescent="0.45">
      <c r="B31" s="43">
        <v>8.6736653848407474</v>
      </c>
      <c r="C31" s="43">
        <v>24.442883462101868</v>
      </c>
      <c r="D31" s="43">
        <v>5.989985182704638</v>
      </c>
    </row>
    <row r="32" spans="2:11" x14ac:dyDescent="0.45">
      <c r="B32" s="43">
        <v>10.582748897436975</v>
      </c>
      <c r="C32" s="43">
        <v>29.873192243592435</v>
      </c>
      <c r="D32" s="43">
        <v>6.8320210239925867</v>
      </c>
    </row>
    <row r="33" spans="2:7" x14ac:dyDescent="0.45">
      <c r="B33" s="43">
        <v>7.504904360086238</v>
      </c>
      <c r="C33" s="43">
        <v>17.040180900215596</v>
      </c>
      <c r="D33" s="43">
        <v>3.7445028811459267</v>
      </c>
    </row>
    <row r="34" spans="2:7" x14ac:dyDescent="0.45">
      <c r="B34" s="43">
        <v>7.4658243212936171</v>
      </c>
      <c r="C34" s="43">
        <v>20.201320803234044</v>
      </c>
      <c r="D34" s="43">
        <v>2.026492732999996</v>
      </c>
    </row>
    <row r="35" spans="2:7" x14ac:dyDescent="0.45">
      <c r="B35" s="44">
        <v>11.154813010054355</v>
      </c>
      <c r="C35" s="44">
        <v>22.557192525135886</v>
      </c>
      <c r="D35" s="44">
        <v>6.2277686585462018</v>
      </c>
    </row>
    <row r="41" spans="2:7" x14ac:dyDescent="0.45">
      <c r="B41" s="82" t="s">
        <v>80</v>
      </c>
      <c r="C41" s="83"/>
      <c r="D41" s="83"/>
      <c r="E41" s="83"/>
      <c r="F41" s="83"/>
      <c r="G41" s="84"/>
    </row>
    <row r="43" spans="2:7" x14ac:dyDescent="0.45">
      <c r="B43" t="s">
        <v>47</v>
      </c>
    </row>
    <row r="44" spans="2:7" ht="20.25" thickBot="1" x14ac:dyDescent="0.5"/>
    <row r="45" spans="2:7" x14ac:dyDescent="0.45">
      <c r="B45" s="54" t="s">
        <v>48</v>
      </c>
      <c r="C45" s="54"/>
    </row>
    <row r="46" spans="2:7" x14ac:dyDescent="0.45">
      <c r="B46" s="5" t="s">
        <v>49</v>
      </c>
      <c r="C46" s="33">
        <v>0.86490507081304324</v>
      </c>
    </row>
    <row r="47" spans="2:7" x14ac:dyDescent="0.45">
      <c r="B47" s="5" t="s">
        <v>50</v>
      </c>
      <c r="C47" s="33">
        <v>0.74806078151811539</v>
      </c>
    </row>
    <row r="48" spans="2:7" x14ac:dyDescent="0.45">
      <c r="B48" s="5" t="s">
        <v>51</v>
      </c>
      <c r="C48" s="33">
        <v>0.72939861718612398</v>
      </c>
    </row>
    <row r="49" spans="2:10" x14ac:dyDescent="0.45">
      <c r="B49" s="5" t="s">
        <v>52</v>
      </c>
      <c r="C49" s="33">
        <v>0.97764537635409032</v>
      </c>
    </row>
    <row r="50" spans="2:10" ht="20.25" thickBot="1" x14ac:dyDescent="0.5">
      <c r="B50" s="6" t="s">
        <v>53</v>
      </c>
      <c r="C50" s="6">
        <v>30</v>
      </c>
    </row>
    <row r="52" spans="2:10" ht="20.25" thickBot="1" x14ac:dyDescent="0.5">
      <c r="B52" t="s">
        <v>54</v>
      </c>
    </row>
    <row r="53" spans="2:10" x14ac:dyDescent="0.45">
      <c r="B53" s="7"/>
      <c r="C53" s="7" t="s">
        <v>59</v>
      </c>
      <c r="D53" s="7" t="s">
        <v>60</v>
      </c>
      <c r="E53" s="7" t="s">
        <v>61</v>
      </c>
      <c r="F53" s="7" t="s">
        <v>62</v>
      </c>
      <c r="G53" s="7" t="s">
        <v>63</v>
      </c>
    </row>
    <row r="54" spans="2:10" x14ac:dyDescent="0.45">
      <c r="B54" s="5" t="s">
        <v>55</v>
      </c>
      <c r="C54" s="5">
        <v>2</v>
      </c>
      <c r="D54" s="38">
        <v>76.624486007436019</v>
      </c>
      <c r="E54" s="38">
        <v>38.31224300371801</v>
      </c>
      <c r="F54" s="38">
        <v>40.08435292983453</v>
      </c>
      <c r="G54" s="5">
        <v>8.2697618071730894E-9</v>
      </c>
    </row>
    <row r="55" spans="2:10" x14ac:dyDescent="0.45">
      <c r="B55" s="5" t="s">
        <v>56</v>
      </c>
      <c r="C55" s="5">
        <v>27</v>
      </c>
      <c r="D55" s="38">
        <v>25.806343011476336</v>
      </c>
      <c r="E55" s="38">
        <v>0.95579048190653093</v>
      </c>
      <c r="F55" s="38"/>
      <c r="G55" s="5"/>
    </row>
    <row r="56" spans="2:10" ht="20.25" thickBot="1" x14ac:dyDescent="0.5">
      <c r="B56" s="6" t="s">
        <v>57</v>
      </c>
      <c r="C56" s="6">
        <v>29</v>
      </c>
      <c r="D56" s="39">
        <v>102.43082901891236</v>
      </c>
      <c r="E56" s="39"/>
      <c r="F56" s="39"/>
      <c r="G56" s="6"/>
    </row>
    <row r="57" spans="2:10" ht="20.25" thickBot="1" x14ac:dyDescent="0.5"/>
    <row r="58" spans="2:10" x14ac:dyDescent="0.45">
      <c r="B58" s="7"/>
      <c r="C58" s="7" t="s">
        <v>64</v>
      </c>
      <c r="D58" s="7" t="s">
        <v>52</v>
      </c>
      <c r="E58" s="7" t="s">
        <v>65</v>
      </c>
      <c r="F58" s="7" t="s">
        <v>66</v>
      </c>
      <c r="G58" s="7" t="s">
        <v>67</v>
      </c>
      <c r="H58" s="7" t="s">
        <v>68</v>
      </c>
      <c r="I58" s="7" t="s">
        <v>69</v>
      </c>
      <c r="J58" s="7" t="s">
        <v>70</v>
      </c>
    </row>
    <row r="59" spans="2:10" x14ac:dyDescent="0.45">
      <c r="B59" s="5" t="s">
        <v>58</v>
      </c>
      <c r="C59" s="57">
        <v>-4.2280580633600886</v>
      </c>
      <c r="D59" s="38">
        <v>1.0220477894618878</v>
      </c>
      <c r="E59" s="38">
        <v>-4.1368496727400368</v>
      </c>
      <c r="F59" s="38">
        <v>3.0786067291019552E-4</v>
      </c>
      <c r="G59" s="38">
        <v>-6.3251269070792082</v>
      </c>
      <c r="H59" s="38">
        <v>-2.130989219640969</v>
      </c>
      <c r="I59" s="38">
        <v>-6.3251269070792082</v>
      </c>
      <c r="J59" s="38">
        <v>-2.130989219640969</v>
      </c>
    </row>
    <row r="60" spans="2:10" x14ac:dyDescent="0.45">
      <c r="B60" s="5" t="s">
        <v>71</v>
      </c>
      <c r="C60" s="57">
        <v>1.1528947404045231</v>
      </c>
      <c r="D60" s="38">
        <v>0.20043483483485738</v>
      </c>
      <c r="E60" s="38">
        <v>5.75196792191546</v>
      </c>
      <c r="F60" s="38">
        <v>4.0770904816291735E-6</v>
      </c>
      <c r="G60" s="38">
        <v>0.74163642972467692</v>
      </c>
      <c r="H60" s="38">
        <v>1.5641530510843693</v>
      </c>
      <c r="I60" s="38">
        <v>0.74163642972467692</v>
      </c>
      <c r="J60" s="38">
        <v>1.5641530510843693</v>
      </c>
    </row>
    <row r="61" spans="2:10" ht="20.25" thickBot="1" x14ac:dyDescent="0.5">
      <c r="B61" s="6" t="s">
        <v>72</v>
      </c>
      <c r="C61" s="58">
        <v>-5.9072810786799407E-2</v>
      </c>
      <c r="D61" s="39">
        <v>6.1096977868538703E-2</v>
      </c>
      <c r="E61" s="39">
        <v>-0.96686960382730125</v>
      </c>
      <c r="F61" s="39">
        <v>0.34219060140034074</v>
      </c>
      <c r="G61" s="39">
        <v>-0.18443345444218778</v>
      </c>
      <c r="H61" s="39">
        <v>6.628783286858897E-2</v>
      </c>
      <c r="I61" s="39">
        <v>-0.18443345444218778</v>
      </c>
      <c r="J61" s="39">
        <v>6.628783286858897E-2</v>
      </c>
    </row>
    <row r="65" spans="2:5" x14ac:dyDescent="0.45">
      <c r="B65" t="s">
        <v>73</v>
      </c>
    </row>
    <row r="66" spans="2:5" ht="20.25" thickBot="1" x14ac:dyDescent="0.5"/>
    <row r="67" spans="2:5" x14ac:dyDescent="0.45">
      <c r="B67" s="7" t="s">
        <v>74</v>
      </c>
      <c r="C67" s="7" t="s">
        <v>75</v>
      </c>
      <c r="D67" s="7" t="s">
        <v>56</v>
      </c>
      <c r="E67" s="7" t="s">
        <v>76</v>
      </c>
    </row>
    <row r="68" spans="2:5" x14ac:dyDescent="0.45">
      <c r="B68" s="5">
        <v>1</v>
      </c>
      <c r="C68" s="38">
        <v>6.3990965368765274</v>
      </c>
      <c r="D68" s="38">
        <v>0.1783441972256874</v>
      </c>
      <c r="E68" s="38">
        <v>0.18905786513833525</v>
      </c>
    </row>
    <row r="69" spans="2:5" x14ac:dyDescent="0.45">
      <c r="B69" s="5">
        <v>2</v>
      </c>
      <c r="C69" s="38">
        <v>6.8754828563385777</v>
      </c>
      <c r="D69" s="38">
        <v>0.86849152970096899</v>
      </c>
      <c r="E69" s="38">
        <v>0.92066440652515269</v>
      </c>
    </row>
    <row r="70" spans="2:5" x14ac:dyDescent="0.45">
      <c r="B70" s="5">
        <v>3</v>
      </c>
      <c r="C70" s="38">
        <v>6.2479231201282781</v>
      </c>
      <c r="D70" s="38">
        <v>-3.0043438335334294E-2</v>
      </c>
      <c r="E70" s="38">
        <v>-3.1848237293113472E-2</v>
      </c>
    </row>
    <row r="71" spans="2:5" x14ac:dyDescent="0.45">
      <c r="B71" s="5">
        <v>4</v>
      </c>
      <c r="C71" s="38">
        <v>6.6512962907162079</v>
      </c>
      <c r="D71" s="38">
        <v>0.84324142471883423</v>
      </c>
      <c r="E71" s="38">
        <v>0.89389745241786389</v>
      </c>
    </row>
    <row r="72" spans="2:5" x14ac:dyDescent="0.45">
      <c r="B72" s="5">
        <v>5</v>
      </c>
      <c r="C72" s="38">
        <v>5.363355647655248</v>
      </c>
      <c r="D72" s="38">
        <v>2.234419998565671</v>
      </c>
      <c r="E72" s="38">
        <v>2.3686482729609297</v>
      </c>
    </row>
    <row r="73" spans="2:5" x14ac:dyDescent="0.45">
      <c r="B73" s="5">
        <v>6</v>
      </c>
      <c r="C73" s="38">
        <v>4.3200258179285136</v>
      </c>
      <c r="D73" s="38">
        <v>0.87268610722313511</v>
      </c>
      <c r="E73" s="38">
        <v>0.92511096483113697</v>
      </c>
    </row>
    <row r="74" spans="2:5" x14ac:dyDescent="0.45">
      <c r="B74" s="5">
        <v>7</v>
      </c>
      <c r="C74" s="38">
        <v>5.8020203115863591</v>
      </c>
      <c r="D74" s="38">
        <v>7.3847959242367978E-2</v>
      </c>
      <c r="E74" s="38">
        <v>7.8284226436126314E-2</v>
      </c>
    </row>
    <row r="75" spans="2:5" x14ac:dyDescent="0.45">
      <c r="B75" s="5">
        <v>8</v>
      </c>
      <c r="C75" s="38">
        <v>4.2885675923362649</v>
      </c>
      <c r="D75" s="38">
        <v>1.1490898244550074E-2</v>
      </c>
      <c r="E75" s="38">
        <v>1.2181190778454877E-2</v>
      </c>
    </row>
    <row r="76" spans="2:5" x14ac:dyDescent="0.45">
      <c r="B76" s="5">
        <v>9</v>
      </c>
      <c r="C76" s="38">
        <v>3.6695310871907258</v>
      </c>
      <c r="D76" s="38">
        <v>0.20493811335197609</v>
      </c>
      <c r="E76" s="38">
        <v>0.21724935713367963</v>
      </c>
    </row>
    <row r="77" spans="2:5" x14ac:dyDescent="0.45">
      <c r="B77" s="5">
        <v>10</v>
      </c>
      <c r="C77" s="38">
        <v>4.0070453422210699</v>
      </c>
      <c r="D77" s="38">
        <v>-0.59389413489689158</v>
      </c>
      <c r="E77" s="38">
        <v>-0.62957112711493801</v>
      </c>
    </row>
    <row r="78" spans="2:5" x14ac:dyDescent="0.45">
      <c r="B78" s="5">
        <v>11</v>
      </c>
      <c r="C78" s="38">
        <v>4.4393592466365019</v>
      </c>
      <c r="D78" s="38">
        <v>-0.5635753777488155</v>
      </c>
      <c r="E78" s="38">
        <v>-0.59743103178674917</v>
      </c>
    </row>
    <row r="79" spans="2:5" x14ac:dyDescent="0.45">
      <c r="B79" s="5">
        <v>12</v>
      </c>
      <c r="C79" s="38">
        <v>5.0783252314686882</v>
      </c>
      <c r="D79" s="38">
        <v>-1.6379448015430293</v>
      </c>
      <c r="E79" s="38">
        <v>-1.7363410316192629</v>
      </c>
    </row>
    <row r="80" spans="2:5" x14ac:dyDescent="0.45">
      <c r="B80" s="5">
        <v>13</v>
      </c>
      <c r="C80" s="38">
        <v>7.1496624369568389</v>
      </c>
      <c r="D80" s="38">
        <v>0.4406572521140566</v>
      </c>
      <c r="E80" s="38">
        <v>0.46712884769098267</v>
      </c>
    </row>
    <row r="81" spans="2:5" x14ac:dyDescent="0.45">
      <c r="B81" s="5">
        <v>14</v>
      </c>
      <c r="C81" s="38">
        <v>4.1757739911316856</v>
      </c>
      <c r="D81" s="38">
        <v>-0.55834109376121255</v>
      </c>
      <c r="E81" s="38">
        <v>-0.59188230874659487</v>
      </c>
    </row>
    <row r="82" spans="2:5" x14ac:dyDescent="0.45">
      <c r="B82" s="5">
        <v>15</v>
      </c>
      <c r="C82" s="38">
        <v>2.2565653127717575</v>
      </c>
      <c r="D82" s="38">
        <v>8.9328099687060014E-2</v>
      </c>
      <c r="E82" s="38">
        <v>9.4694305093249817E-2</v>
      </c>
    </row>
    <row r="83" spans="2:5" x14ac:dyDescent="0.45">
      <c r="B83" s="5">
        <v>16</v>
      </c>
      <c r="C83" s="38">
        <v>6.4833060423311331</v>
      </c>
      <c r="D83" s="38">
        <v>0.73921778975013908</v>
      </c>
      <c r="E83" s="38">
        <v>0.78362480740310159</v>
      </c>
    </row>
    <row r="84" spans="2:5" x14ac:dyDescent="0.45">
      <c r="B84" s="5">
        <v>17</v>
      </c>
      <c r="C84" s="38">
        <v>3.8366174194804072</v>
      </c>
      <c r="D84" s="38">
        <v>0.7905587615697991</v>
      </c>
      <c r="E84" s="38">
        <v>0.83804998454564283</v>
      </c>
    </row>
    <row r="85" spans="2:5" x14ac:dyDescent="0.45">
      <c r="B85" s="5">
        <v>18</v>
      </c>
      <c r="C85" s="38">
        <v>2.2668362074363824</v>
      </c>
      <c r="D85" s="38">
        <v>0.51832637262103187</v>
      </c>
      <c r="E85" s="38">
        <v>0.54946378394707451</v>
      </c>
    </row>
    <row r="86" spans="2:5" x14ac:dyDescent="0.45">
      <c r="B86" s="5">
        <v>19</v>
      </c>
      <c r="C86" s="38">
        <v>4.4164382729688487</v>
      </c>
      <c r="D86" s="38">
        <v>-1.650535249907259</v>
      </c>
      <c r="E86" s="38">
        <v>-1.7496878257729493</v>
      </c>
    </row>
    <row r="87" spans="2:5" x14ac:dyDescent="0.45">
      <c r="B87" s="5">
        <v>20</v>
      </c>
      <c r="C87" s="38">
        <v>7.7078614999093586</v>
      </c>
      <c r="D87" s="38">
        <v>-1.2742163197507024</v>
      </c>
      <c r="E87" s="38">
        <v>-1.3507622949550981</v>
      </c>
    </row>
    <row r="88" spans="2:5" x14ac:dyDescent="0.45">
      <c r="B88" s="5">
        <v>21</v>
      </c>
      <c r="C88" s="38">
        <v>2.0990180423882534</v>
      </c>
      <c r="D88" s="38">
        <v>-0.52420987694332366</v>
      </c>
      <c r="E88" s="38">
        <v>-0.55570072792399039</v>
      </c>
    </row>
    <row r="89" spans="2:5" x14ac:dyDescent="0.45">
      <c r="B89" s="5">
        <v>22</v>
      </c>
      <c r="C89" s="38">
        <v>5.8790349730096114</v>
      </c>
      <c r="D89" s="38">
        <v>-1.6316136073414338</v>
      </c>
      <c r="E89" s="38">
        <v>-1.7296295036965732</v>
      </c>
    </row>
    <row r="90" spans="2:5" x14ac:dyDescent="0.45">
      <c r="B90" s="5">
        <v>23</v>
      </c>
      <c r="C90" s="38">
        <v>3.1080898272067552</v>
      </c>
      <c r="D90" s="38">
        <v>-6.3783850298148259E-2</v>
      </c>
      <c r="E90" s="38">
        <v>-6.7615536447261607E-2</v>
      </c>
    </row>
    <row r="91" spans="2:5" x14ac:dyDescent="0.45">
      <c r="B91" s="5">
        <v>24</v>
      </c>
      <c r="C91" s="38">
        <v>3.4233054122727715</v>
      </c>
      <c r="D91" s="38">
        <v>0.38415208442278903</v>
      </c>
      <c r="E91" s="38">
        <v>0.4072292460264772</v>
      </c>
    </row>
    <row r="92" spans="2:5" x14ac:dyDescent="0.45">
      <c r="B92" s="5">
        <v>25</v>
      </c>
      <c r="C92" s="38">
        <v>3.0768371544576154</v>
      </c>
      <c r="D92" s="38">
        <v>-0.10306549504647178</v>
      </c>
      <c r="E92" s="38">
        <v>-0.10925694676936253</v>
      </c>
    </row>
    <row r="93" spans="2:5" x14ac:dyDescent="0.45">
      <c r="B93" s="5">
        <v>26</v>
      </c>
      <c r="C93" s="38">
        <v>4.3278553090110519</v>
      </c>
      <c r="D93" s="38">
        <v>1.6621298736935861</v>
      </c>
      <c r="E93" s="38">
        <v>1.7619789731958801</v>
      </c>
    </row>
    <row r="94" spans="2:5" x14ac:dyDescent="0.45">
      <c r="B94" s="5">
        <v>27</v>
      </c>
      <c r="C94" s="38">
        <v>6.2080440465133453</v>
      </c>
      <c r="D94" s="38">
        <v>0.62397697747924141</v>
      </c>
      <c r="E94" s="38">
        <v>0.66146113578572463</v>
      </c>
    </row>
    <row r="95" spans="2:5" x14ac:dyDescent="0.45">
      <c r="B95" s="5">
        <v>28</v>
      </c>
      <c r="C95" s="38">
        <v>3.4176953185310399</v>
      </c>
      <c r="D95" s="38">
        <v>0.32680756261488675</v>
      </c>
      <c r="E95" s="38">
        <v>0.34643986773983004</v>
      </c>
    </row>
    <row r="96" spans="2:5" x14ac:dyDescent="0.45">
      <c r="B96" s="5">
        <v>29</v>
      </c>
      <c r="C96" s="38">
        <v>3.1859027279906114</v>
      </c>
      <c r="D96" s="38">
        <v>-1.1594099949906154</v>
      </c>
      <c r="E96" s="38">
        <v>-1.2290592118093449</v>
      </c>
    </row>
    <row r="97" spans="2:5" ht="20.25" thickBot="1" x14ac:dyDescent="0.5">
      <c r="B97" s="6">
        <v>30</v>
      </c>
      <c r="C97" s="39">
        <v>7.2997504202087669</v>
      </c>
      <c r="D97" s="39">
        <v>-1.0719817616625651</v>
      </c>
      <c r="E97" s="39">
        <v>-1.1363789037144274</v>
      </c>
    </row>
  </sheetData>
  <mergeCells count="5">
    <mergeCell ref="B2:E3"/>
    <mergeCell ref="F7:K7"/>
    <mergeCell ref="F26:K26"/>
    <mergeCell ref="F5:K5"/>
    <mergeCell ref="B41:G4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図13.1左</vt:lpstr>
      <vt:lpstr>図13.1中</vt:lpstr>
      <vt:lpstr>図13.1右</vt:lpstr>
      <vt:lpstr>図13.3</vt:lpstr>
      <vt:lpstr>§14_15_年齢_体重_成績</vt:lpstr>
      <vt:lpstr>図14.4_信頼区間_計算</vt:lpstr>
      <vt:lpstr>図14.4_信頼区間_図</vt:lpstr>
      <vt:lpstr>§15 偏相関</vt:lpstr>
      <vt:lpstr>§16 重回帰分析の計算例</vt:lpstr>
      <vt:lpstr>図16_2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</dc:creator>
  <cp:lastModifiedBy>Nunami</cp:lastModifiedBy>
  <dcterms:created xsi:type="dcterms:W3CDTF">2015-11-09T09:10:55Z</dcterms:created>
  <dcterms:modified xsi:type="dcterms:W3CDTF">2016-10-27T10:35:29Z</dcterms:modified>
</cp:coreProperties>
</file>